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аблоны\Шаблоны ( флешки)\Анализ контрольной работы\С возможностью Скрыть учеников\"/>
    </mc:Choice>
  </mc:AlternateContent>
  <workbookProtection workbookAlgorithmName="SHA-512" workbookHashValue="2Cg8ofFH7IaCN5BHMkih+yiSrU7bv0T/sXHIJEcEPXt2l7r8KjIcoMTw1s9KD5wSNLwcPeTRal1XUtrVxK/5uA==" workbookSaltValue="ckg5GJGVwtYOO/ZJMzdrkw==" workbookSpinCount="100000" lockStructure="1"/>
  <bookViews>
    <workbookView xWindow="120" yWindow="45" windowWidth="23895" windowHeight="9975"/>
  </bookViews>
  <sheets>
    <sheet name="Пояснительная записка" sheetId="18" r:id="rId1"/>
    <sheet name="Списки" sheetId="12" r:id="rId2"/>
    <sheet name="1" sheetId="15" r:id="rId3"/>
    <sheet name="Таблица" sheetId="10" r:id="rId4"/>
    <sheet name="Анализ1" sheetId="13" r:id="rId5"/>
    <sheet name="Диаграмма1" sheetId="16" r:id="rId6"/>
    <sheet name="Доп.лист" sheetId="17" r:id="rId7"/>
    <sheet name="Бланк" sheetId="14" state="hidden" r:id="rId8"/>
  </sheets>
  <externalReferences>
    <externalReference r:id="rId9"/>
    <externalReference r:id="rId10"/>
  </externalReferences>
  <definedNames>
    <definedName name="в1">#REF!</definedName>
    <definedName name="в2">#REF!</definedName>
    <definedName name="Вариант3" localSheetId="4">#REF!</definedName>
    <definedName name="Вариант3" localSheetId="0">#REF!</definedName>
    <definedName name="Вариант3" localSheetId="1">#REF!</definedName>
    <definedName name="Вариант3">#REF!</definedName>
    <definedName name="Варианты" localSheetId="4">[1]Списки!$C$2:$C$21</definedName>
    <definedName name="Варианты" localSheetId="0">[1]Списки!$C$2:$C$21</definedName>
    <definedName name="Варианты" localSheetId="1">Списки!$C$2:$C$21</definedName>
    <definedName name="Варианты">#REF!</definedName>
    <definedName name="Варианты1">Списки!$C$2:$C$21</definedName>
    <definedName name="Варианты2" localSheetId="4">#REF!</definedName>
    <definedName name="Варианты2" localSheetId="0">#REF!</definedName>
    <definedName name="Варианты2" localSheetId="1">#REF!</definedName>
    <definedName name="Варианты2">#REF!</definedName>
    <definedName name="ВариантыA">Списки!$C$2:$C$21</definedName>
    <definedName name="ВарФиз" localSheetId="0">[2]Списки!$C$2:$C$341</definedName>
    <definedName name="ВарФиз">Списки!$C$2:$C$341</definedName>
    <definedName name="п1">#REF!</definedName>
    <definedName name="п2">#REF!</definedName>
    <definedName name="Физика" localSheetId="4">#REF!</definedName>
    <definedName name="Физика" localSheetId="0">#REF!</definedName>
    <definedName name="Физика" localSheetId="1">#REF!</definedName>
    <definedName name="Физика">#REF!</definedName>
  </definedNames>
  <calcPr calcId="152511"/>
</workbook>
</file>

<file path=xl/calcChain.xml><?xml version="1.0" encoding="utf-8"?>
<calcChain xmlns="http://schemas.openxmlformats.org/spreadsheetml/2006/main">
  <c r="BJ4" i="13" l="1"/>
  <c r="BK4" i="13"/>
  <c r="BL4" i="13"/>
  <c r="BM4" i="13"/>
  <c r="BN4" i="13"/>
  <c r="BO4" i="13"/>
  <c r="BP4" i="13"/>
  <c r="BQ4" i="13"/>
  <c r="BR4" i="13"/>
  <c r="BS4" i="13"/>
  <c r="BT4" i="13"/>
  <c r="AH4" i="13"/>
  <c r="AI4" i="13"/>
  <c r="AJ4" i="13"/>
  <c r="AK4" i="13"/>
  <c r="AL4" i="13"/>
  <c r="AM4" i="13"/>
  <c r="AN4" i="13"/>
  <c r="AO4" i="13"/>
  <c r="AP4" i="13"/>
  <c r="AQ4" i="13"/>
  <c r="AR4" i="13"/>
  <c r="AS4" i="13"/>
  <c r="AT4" i="13"/>
  <c r="AU4" i="13"/>
  <c r="AV4" i="13"/>
  <c r="AW4" i="13"/>
  <c r="AX4" i="13"/>
  <c r="AY4" i="13"/>
  <c r="AZ4" i="13"/>
  <c r="BA4" i="13"/>
  <c r="BB4" i="13"/>
  <c r="BC4" i="13"/>
  <c r="BD4" i="13"/>
  <c r="BE4" i="13"/>
  <c r="BF4" i="13"/>
  <c r="BG4" i="13"/>
  <c r="BH4" i="13"/>
  <c r="BI4" i="13"/>
  <c r="AG4" i="13"/>
  <c r="CH22" i="10" l="1"/>
  <c r="CI22" i="10"/>
  <c r="CH23" i="10"/>
  <c r="CI23" i="10"/>
  <c r="CH24" i="10"/>
  <c r="CI24" i="10"/>
  <c r="CH25" i="10"/>
  <c r="CI25" i="10"/>
  <c r="CH26" i="10"/>
  <c r="CI26" i="10"/>
  <c r="CH27" i="10"/>
  <c r="CI27" i="10"/>
  <c r="CH28" i="10"/>
  <c r="CI28" i="10"/>
  <c r="CH29" i="10"/>
  <c r="CI29" i="10"/>
  <c r="CH30" i="10"/>
  <c r="CI30" i="10"/>
  <c r="CH31" i="10"/>
  <c r="CI31" i="10"/>
  <c r="CH32" i="10"/>
  <c r="CI32" i="10"/>
  <c r="CH33" i="10"/>
  <c r="CI33" i="10"/>
  <c r="CH34" i="10"/>
  <c r="CI34" i="10"/>
  <c r="CH35" i="10"/>
  <c r="CI35" i="10"/>
  <c r="CH36" i="10"/>
  <c r="CI36" i="10"/>
  <c r="CH37" i="10"/>
  <c r="CI37" i="10"/>
  <c r="CH38" i="10"/>
  <c r="CI38" i="10"/>
  <c r="CH39" i="10"/>
  <c r="CI39" i="10"/>
  <c r="CH40" i="10"/>
  <c r="CI40" i="10"/>
  <c r="CH41" i="10"/>
  <c r="CI41" i="10"/>
  <c r="CH42" i="10"/>
  <c r="CI42" i="10"/>
  <c r="CH43" i="10"/>
  <c r="CI43" i="10"/>
  <c r="CH44" i="10"/>
  <c r="CI44" i="10"/>
  <c r="CH45" i="10"/>
  <c r="CI45" i="10"/>
  <c r="CH46" i="10"/>
  <c r="CI46" i="10"/>
  <c r="CH47" i="10"/>
  <c r="CI47" i="10"/>
  <c r="CH48" i="10"/>
  <c r="CI48" i="10"/>
  <c r="CH49" i="10"/>
  <c r="CI49" i="10"/>
  <c r="CH50" i="10"/>
  <c r="CI50" i="10"/>
  <c r="CH51" i="10"/>
  <c r="CI51" i="10"/>
  <c r="CH52" i="10"/>
  <c r="CI52" i="10"/>
  <c r="CH53" i="10"/>
  <c r="CI53" i="10"/>
  <c r="CH54" i="10"/>
  <c r="CI54" i="10"/>
  <c r="CH55" i="10"/>
  <c r="CI55" i="10"/>
  <c r="CH56" i="10"/>
  <c r="CI56" i="10"/>
  <c r="CH57" i="10"/>
  <c r="CI57" i="10"/>
  <c r="CH58" i="10"/>
  <c r="CI58" i="10"/>
  <c r="CH59" i="10"/>
  <c r="CI59" i="10"/>
  <c r="CH60" i="10"/>
  <c r="CI60" i="10"/>
  <c r="CH61" i="10"/>
  <c r="CI61" i="10"/>
  <c r="CH62" i="10"/>
  <c r="CI62" i="10"/>
  <c r="CH63" i="10"/>
  <c r="CI63" i="10"/>
  <c r="CH64" i="10"/>
  <c r="CI64" i="10"/>
  <c r="CH65" i="10"/>
  <c r="CI65" i="10"/>
  <c r="CH66" i="10"/>
  <c r="CI66" i="10"/>
  <c r="CH67" i="10"/>
  <c r="CI67" i="10"/>
  <c r="CH68" i="10"/>
  <c r="CI68" i="10"/>
  <c r="CH69" i="10"/>
  <c r="CI69" i="10"/>
  <c r="CH70" i="10"/>
  <c r="CI70" i="10"/>
  <c r="CH71" i="10"/>
  <c r="CI71" i="10"/>
  <c r="CH72" i="10"/>
  <c r="CI72" i="10"/>
  <c r="CH73" i="10"/>
  <c r="CI73" i="10"/>
  <c r="CH74" i="10"/>
  <c r="CI74" i="10"/>
  <c r="CH75" i="10"/>
  <c r="CI75" i="10"/>
  <c r="CH76" i="10"/>
  <c r="CI76" i="10"/>
  <c r="CH77" i="10"/>
  <c r="CI77" i="10"/>
  <c r="CH78" i="10"/>
  <c r="CI78" i="10"/>
  <c r="CH79" i="10"/>
  <c r="CI79" i="10"/>
  <c r="CH80" i="10"/>
  <c r="CI80" i="10"/>
  <c r="CH81" i="10"/>
  <c r="CI81" i="10"/>
  <c r="CH82" i="10"/>
  <c r="CI82" i="10"/>
  <c r="CH83" i="10"/>
  <c r="CI83" i="10"/>
  <c r="CH84" i="10"/>
  <c r="CI84" i="10"/>
  <c r="CH85" i="10"/>
  <c r="CI85" i="10"/>
  <c r="CH86" i="10"/>
  <c r="CI86" i="10"/>
  <c r="CH87" i="10"/>
  <c r="CI87" i="10"/>
  <c r="CH88" i="10"/>
  <c r="CI88" i="10"/>
  <c r="CH89" i="10"/>
  <c r="CI89" i="10"/>
  <c r="CH90" i="10"/>
  <c r="CI90" i="10"/>
  <c r="CH91" i="10"/>
  <c r="CI91" i="10"/>
  <c r="CH92" i="10"/>
  <c r="CI92" i="10"/>
  <c r="CH93" i="10"/>
  <c r="CI93" i="10"/>
  <c r="CH94" i="10"/>
  <c r="CI94" i="10"/>
  <c r="CH95" i="10"/>
  <c r="CI95" i="10"/>
  <c r="CH96" i="10"/>
  <c r="CI96" i="10"/>
  <c r="CH97" i="10"/>
  <c r="CI97" i="10"/>
  <c r="CH98" i="10"/>
  <c r="CI98" i="10"/>
  <c r="CH99" i="10"/>
  <c r="CI99" i="10"/>
  <c r="CH100" i="10"/>
  <c r="CI100" i="10"/>
  <c r="CH101" i="10"/>
  <c r="CI101" i="10"/>
  <c r="CH102" i="10"/>
  <c r="CI102" i="10"/>
  <c r="CH103" i="10"/>
  <c r="CI103" i="10"/>
  <c r="CH104" i="10"/>
  <c r="CI104" i="10"/>
  <c r="CH105" i="10"/>
  <c r="CI105" i="10"/>
  <c r="CH106" i="10"/>
  <c r="CI106" i="10"/>
  <c r="CH107" i="10"/>
  <c r="CI107" i="10"/>
  <c r="CH108" i="10"/>
  <c r="CI108" i="10"/>
  <c r="CH109" i="10"/>
  <c r="CI109" i="10"/>
  <c r="CH110" i="10"/>
  <c r="CI110" i="10"/>
  <c r="CH111" i="10"/>
  <c r="CI111" i="10"/>
  <c r="CH112" i="10"/>
  <c r="CI112" i="10"/>
  <c r="CH113" i="10"/>
  <c r="CI113" i="10"/>
  <c r="CH114" i="10"/>
  <c r="CI114" i="10"/>
  <c r="CH115" i="10"/>
  <c r="CI115" i="10"/>
  <c r="CH116" i="10"/>
  <c r="CI116" i="10"/>
  <c r="CH117" i="10"/>
  <c r="CI117" i="10"/>
  <c r="CH118" i="10"/>
  <c r="CI118" i="10"/>
  <c r="CH119" i="10"/>
  <c r="CI119" i="10"/>
  <c r="CH120" i="10"/>
  <c r="CI120" i="10"/>
  <c r="CH121" i="10"/>
  <c r="CI121" i="10"/>
  <c r="CH122" i="10"/>
  <c r="CI122" i="10"/>
  <c r="CH123" i="10"/>
  <c r="CI123" i="10"/>
  <c r="CH124" i="10"/>
  <c r="CI124" i="10"/>
  <c r="CH125" i="10"/>
  <c r="CI125" i="10"/>
  <c r="CH126" i="10"/>
  <c r="CI126" i="10"/>
  <c r="CH127" i="10"/>
  <c r="CI127" i="10"/>
  <c r="CH128" i="10"/>
  <c r="CI128" i="10"/>
  <c r="CH129" i="10"/>
  <c r="CI129" i="10"/>
  <c r="CH130" i="10"/>
  <c r="CI130" i="10"/>
  <c r="CH131" i="10"/>
  <c r="CI131" i="10"/>
  <c r="CH132" i="10"/>
  <c r="CI132" i="10"/>
  <c r="CH133" i="10"/>
  <c r="CI133" i="10"/>
  <c r="CH10" i="10"/>
  <c r="CI10" i="10"/>
  <c r="CH11" i="10"/>
  <c r="CI11" i="10"/>
  <c r="CH12" i="10"/>
  <c r="CI12" i="10"/>
  <c r="CH13" i="10"/>
  <c r="CI13" i="10"/>
  <c r="CH14" i="10"/>
  <c r="CI14" i="10"/>
  <c r="CH15" i="10"/>
  <c r="CI15" i="10"/>
  <c r="CH16" i="10"/>
  <c r="CI16" i="10"/>
  <c r="CH17" i="10"/>
  <c r="CI17" i="10"/>
  <c r="CH18" i="10"/>
  <c r="CI18" i="10"/>
  <c r="CH19" i="10"/>
  <c r="CI19" i="10"/>
  <c r="CH20" i="10"/>
  <c r="CI20" i="10"/>
  <c r="CH21" i="10"/>
  <c r="CI21" i="10"/>
  <c r="P10" i="13" l="1"/>
  <c r="P9" i="13"/>
  <c r="P8" i="13"/>
  <c r="P7" i="13"/>
  <c r="M7" i="13"/>
  <c r="G6" i="13"/>
  <c r="G5" i="13"/>
  <c r="BT3" i="13"/>
  <c r="BS3" i="13"/>
  <c r="BR3" i="13"/>
  <c r="BQ3" i="13"/>
  <c r="BP3" i="13"/>
  <c r="BO3" i="13"/>
  <c r="BN3" i="13"/>
  <c r="BM3" i="13"/>
  <c r="BL3" i="13"/>
  <c r="BK3" i="13"/>
  <c r="BJ3" i="13"/>
  <c r="BI3" i="13"/>
  <c r="BH3" i="13"/>
  <c r="BG3" i="13"/>
  <c r="BF3" i="13"/>
  <c r="BE3" i="13"/>
  <c r="BD3" i="13"/>
  <c r="BC3" i="13"/>
  <c r="BB3" i="13"/>
  <c r="BA3" i="13"/>
  <c r="AZ3" i="13"/>
  <c r="AY3" i="13"/>
  <c r="AX3" i="13"/>
  <c r="AW3" i="13"/>
  <c r="AV3" i="13"/>
  <c r="AU3" i="13"/>
  <c r="AT3" i="13"/>
  <c r="AS3" i="13"/>
  <c r="AH8" i="13"/>
  <c r="D4" i="13"/>
  <c r="AH7" i="13"/>
  <c r="D3" i="13"/>
  <c r="AH6" i="13"/>
  <c r="D2" i="13"/>
  <c r="AH5" i="13"/>
  <c r="AR158" i="10"/>
  <c r="AQ158" i="10"/>
  <c r="AP158" i="10"/>
  <c r="AO158" i="10"/>
  <c r="AN158" i="10"/>
  <c r="AM158" i="10"/>
  <c r="AL158" i="10"/>
  <c r="AK158" i="10"/>
  <c r="AJ158" i="10"/>
  <c r="AI158" i="10"/>
  <c r="AH158" i="10"/>
  <c r="AG158" i="10"/>
  <c r="AF158" i="10"/>
  <c r="AE158" i="10"/>
  <c r="AD158" i="10"/>
  <c r="AC158" i="10"/>
  <c r="AB158" i="10"/>
  <c r="AA158" i="10"/>
  <c r="Z158" i="10"/>
  <c r="Y158" i="10"/>
  <c r="X158" i="10"/>
  <c r="W158" i="10"/>
  <c r="V158" i="10"/>
  <c r="U158" i="10"/>
  <c r="T158" i="10"/>
  <c r="S158" i="10"/>
  <c r="R158" i="10"/>
  <c r="Q158" i="10"/>
  <c r="P158" i="10"/>
  <c r="O158" i="10"/>
  <c r="AR137" i="10"/>
  <c r="AQ137" i="10"/>
  <c r="AP137" i="10"/>
  <c r="AO137" i="10"/>
  <c r="AN137" i="10"/>
  <c r="AM137" i="10"/>
  <c r="AL137" i="10"/>
  <c r="AK137" i="10"/>
  <c r="AJ137" i="10"/>
  <c r="AI137" i="10"/>
  <c r="AH137" i="10"/>
  <c r="AG137" i="10"/>
  <c r="AF137" i="10"/>
  <c r="AE137" i="10"/>
  <c r="AD137" i="10"/>
  <c r="AC137" i="10"/>
  <c r="AB137" i="10"/>
  <c r="AA137" i="10"/>
  <c r="Z137" i="10"/>
  <c r="Y137" i="10"/>
  <c r="X137" i="10"/>
  <c r="W137" i="10"/>
  <c r="V137" i="10"/>
  <c r="U137" i="10"/>
  <c r="T137" i="10"/>
  <c r="S137" i="10"/>
  <c r="R137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E137" i="10"/>
  <c r="AR136" i="10"/>
  <c r="AQ136" i="10"/>
  <c r="AP136" i="10"/>
  <c r="AO136" i="10"/>
  <c r="AN136" i="10"/>
  <c r="AM136" i="10"/>
  <c r="AL136" i="10"/>
  <c r="AK136" i="10"/>
  <c r="AJ136" i="10"/>
  <c r="AI136" i="10"/>
  <c r="AH136" i="10"/>
  <c r="AG136" i="10"/>
  <c r="AF136" i="10"/>
  <c r="AE136" i="10"/>
  <c r="AD136" i="10"/>
  <c r="AC136" i="10"/>
  <c r="AB136" i="10"/>
  <c r="AA136" i="10"/>
  <c r="Z136" i="10"/>
  <c r="Y136" i="10"/>
  <c r="X136" i="10"/>
  <c r="W136" i="10"/>
  <c r="V136" i="10"/>
  <c r="U136" i="10"/>
  <c r="T136" i="10"/>
  <c r="S136" i="10"/>
  <c r="R136" i="10"/>
  <c r="Q136" i="10"/>
  <c r="P136" i="10"/>
  <c r="O136" i="10"/>
  <c r="N136" i="10"/>
  <c r="AR3" i="13" s="1"/>
  <c r="M136" i="10"/>
  <c r="AQ3" i="13" s="1"/>
  <c r="L136" i="10"/>
  <c r="AP3" i="13" s="1"/>
  <c r="K136" i="10"/>
  <c r="AO3" i="13" s="1"/>
  <c r="J136" i="10"/>
  <c r="AN3" i="13" s="1"/>
  <c r="I136" i="10"/>
  <c r="I158" i="10" s="1"/>
  <c r="H136" i="10"/>
  <c r="H158" i="10" s="1"/>
  <c r="G136" i="10"/>
  <c r="F136" i="10"/>
  <c r="E136" i="10"/>
  <c r="E158" i="10" s="1"/>
  <c r="C135" i="10"/>
  <c r="A135" i="10"/>
  <c r="D134" i="10"/>
  <c r="C134" i="10"/>
  <c r="A134" i="10"/>
  <c r="D133" i="10"/>
  <c r="C133" i="10"/>
  <c r="A133" i="10"/>
  <c r="D132" i="10"/>
  <c r="C132" i="10"/>
  <c r="A132" i="10"/>
  <c r="D131" i="10"/>
  <c r="C131" i="10"/>
  <c r="A131" i="10"/>
  <c r="D130" i="10"/>
  <c r="C130" i="10"/>
  <c r="A130" i="10"/>
  <c r="D129" i="10"/>
  <c r="C129" i="10"/>
  <c r="A129" i="10"/>
  <c r="D128" i="10"/>
  <c r="C128" i="10"/>
  <c r="A128" i="10"/>
  <c r="D127" i="10"/>
  <c r="C127" i="10"/>
  <c r="A127" i="10"/>
  <c r="D126" i="10"/>
  <c r="C126" i="10"/>
  <c r="A126" i="10"/>
  <c r="D125" i="10"/>
  <c r="C125" i="10"/>
  <c r="A125" i="10"/>
  <c r="D124" i="10"/>
  <c r="C124" i="10"/>
  <c r="A124" i="10"/>
  <c r="D123" i="10"/>
  <c r="C123" i="10"/>
  <c r="A123" i="10"/>
  <c r="D122" i="10"/>
  <c r="C122" i="10"/>
  <c r="A122" i="10"/>
  <c r="D121" i="10"/>
  <c r="C121" i="10"/>
  <c r="A121" i="10"/>
  <c r="D120" i="10"/>
  <c r="C120" i="10"/>
  <c r="A120" i="10"/>
  <c r="D119" i="10"/>
  <c r="C119" i="10"/>
  <c r="A119" i="10"/>
  <c r="D118" i="10"/>
  <c r="C118" i="10"/>
  <c r="A118" i="10"/>
  <c r="D117" i="10"/>
  <c r="C117" i="10"/>
  <c r="A117" i="10"/>
  <c r="D116" i="10"/>
  <c r="C116" i="10"/>
  <c r="A116" i="10"/>
  <c r="D115" i="10"/>
  <c r="C115" i="10"/>
  <c r="A115" i="10"/>
  <c r="D114" i="10"/>
  <c r="C114" i="10"/>
  <c r="A114" i="10"/>
  <c r="D113" i="10"/>
  <c r="C113" i="10"/>
  <c r="A113" i="10"/>
  <c r="D112" i="10"/>
  <c r="C112" i="10"/>
  <c r="A112" i="10"/>
  <c r="D111" i="10"/>
  <c r="C111" i="10"/>
  <c r="A111" i="10"/>
  <c r="D110" i="10"/>
  <c r="C110" i="10"/>
  <c r="A110" i="10"/>
  <c r="D109" i="10"/>
  <c r="C109" i="10"/>
  <c r="A109" i="10"/>
  <c r="D108" i="10"/>
  <c r="C108" i="10"/>
  <c r="A108" i="10"/>
  <c r="D107" i="10"/>
  <c r="C107" i="10"/>
  <c r="A107" i="10"/>
  <c r="D106" i="10"/>
  <c r="C106" i="10"/>
  <c r="A106" i="10"/>
  <c r="D105" i="10"/>
  <c r="C105" i="10"/>
  <c r="A105" i="10"/>
  <c r="D104" i="10"/>
  <c r="C104" i="10"/>
  <c r="A104" i="10"/>
  <c r="D103" i="10"/>
  <c r="C103" i="10"/>
  <c r="A103" i="10"/>
  <c r="D102" i="10"/>
  <c r="C102" i="10"/>
  <c r="A102" i="10"/>
  <c r="D101" i="10"/>
  <c r="C101" i="10"/>
  <c r="A101" i="10"/>
  <c r="D100" i="10"/>
  <c r="C100" i="10"/>
  <c r="A100" i="10"/>
  <c r="D99" i="10"/>
  <c r="C99" i="10"/>
  <c r="A99" i="10"/>
  <c r="D98" i="10"/>
  <c r="C98" i="10"/>
  <c r="A98" i="10"/>
  <c r="D97" i="10"/>
  <c r="C97" i="10"/>
  <c r="A97" i="10"/>
  <c r="D96" i="10"/>
  <c r="C96" i="10"/>
  <c r="A96" i="10"/>
  <c r="D95" i="10"/>
  <c r="C95" i="10"/>
  <c r="A95" i="10"/>
  <c r="D94" i="10"/>
  <c r="C94" i="10"/>
  <c r="A94" i="10"/>
  <c r="D93" i="10"/>
  <c r="C93" i="10"/>
  <c r="A93" i="10"/>
  <c r="D92" i="10"/>
  <c r="C92" i="10"/>
  <c r="A92" i="10"/>
  <c r="D91" i="10"/>
  <c r="C91" i="10"/>
  <c r="A91" i="10"/>
  <c r="D90" i="10"/>
  <c r="C90" i="10"/>
  <c r="A90" i="10"/>
  <c r="D89" i="10"/>
  <c r="C89" i="10"/>
  <c r="A89" i="10"/>
  <c r="D88" i="10"/>
  <c r="C88" i="10"/>
  <c r="A88" i="10"/>
  <c r="D87" i="10"/>
  <c r="C87" i="10"/>
  <c r="A87" i="10"/>
  <c r="D86" i="10"/>
  <c r="C86" i="10"/>
  <c r="A86" i="10"/>
  <c r="D85" i="10"/>
  <c r="C85" i="10"/>
  <c r="A85" i="10"/>
  <c r="D84" i="10"/>
  <c r="C84" i="10"/>
  <c r="A84" i="10"/>
  <c r="D83" i="10"/>
  <c r="C83" i="10"/>
  <c r="A83" i="10"/>
  <c r="D82" i="10"/>
  <c r="C82" i="10"/>
  <c r="A82" i="10"/>
  <c r="D81" i="10"/>
  <c r="C81" i="10"/>
  <c r="A81" i="10"/>
  <c r="D80" i="10"/>
  <c r="C80" i="10"/>
  <c r="A80" i="10"/>
  <c r="D79" i="10"/>
  <c r="C79" i="10"/>
  <c r="A79" i="10"/>
  <c r="D78" i="10"/>
  <c r="C78" i="10"/>
  <c r="A78" i="10"/>
  <c r="D77" i="10"/>
  <c r="C77" i="10"/>
  <c r="A77" i="10"/>
  <c r="D76" i="10"/>
  <c r="C76" i="10"/>
  <c r="A76" i="10"/>
  <c r="D75" i="10"/>
  <c r="C75" i="10"/>
  <c r="A75" i="10"/>
  <c r="D74" i="10"/>
  <c r="C74" i="10"/>
  <c r="A74" i="10"/>
  <c r="D73" i="10"/>
  <c r="C73" i="10"/>
  <c r="A73" i="10"/>
  <c r="D72" i="10"/>
  <c r="C72" i="10"/>
  <c r="A72" i="10"/>
  <c r="D71" i="10"/>
  <c r="C71" i="10"/>
  <c r="A71" i="10"/>
  <c r="D70" i="10"/>
  <c r="C70" i="10"/>
  <c r="A70" i="10"/>
  <c r="D69" i="10"/>
  <c r="C69" i="10"/>
  <c r="A69" i="10"/>
  <c r="D68" i="10"/>
  <c r="C68" i="10"/>
  <c r="A68" i="10"/>
  <c r="D67" i="10"/>
  <c r="C67" i="10"/>
  <c r="A67" i="10"/>
  <c r="D66" i="10"/>
  <c r="C66" i="10"/>
  <c r="A66" i="10"/>
  <c r="D65" i="10"/>
  <c r="C65" i="10"/>
  <c r="A65" i="10"/>
  <c r="D64" i="10"/>
  <c r="C64" i="10"/>
  <c r="A64" i="10"/>
  <c r="D63" i="10"/>
  <c r="C63" i="10"/>
  <c r="A63" i="10"/>
  <c r="D62" i="10"/>
  <c r="C62" i="10"/>
  <c r="A62" i="10"/>
  <c r="D61" i="10"/>
  <c r="C61" i="10"/>
  <c r="A61" i="10"/>
  <c r="D60" i="10"/>
  <c r="C60" i="10"/>
  <c r="A60" i="10"/>
  <c r="D59" i="10"/>
  <c r="C59" i="10"/>
  <c r="A59" i="10"/>
  <c r="D58" i="10"/>
  <c r="C58" i="10"/>
  <c r="A58" i="10"/>
  <c r="D57" i="10"/>
  <c r="C57" i="10"/>
  <c r="A57" i="10"/>
  <c r="D56" i="10"/>
  <c r="C56" i="10"/>
  <c r="A56" i="10"/>
  <c r="D55" i="10"/>
  <c r="C55" i="10"/>
  <c r="A55" i="10"/>
  <c r="D54" i="10"/>
  <c r="C54" i="10"/>
  <c r="A54" i="10"/>
  <c r="D53" i="10"/>
  <c r="C53" i="10"/>
  <c r="A53" i="10"/>
  <c r="D52" i="10"/>
  <c r="C52" i="10"/>
  <c r="A52" i="10"/>
  <c r="D51" i="10"/>
  <c r="C51" i="10"/>
  <c r="A51" i="10"/>
  <c r="D50" i="10"/>
  <c r="C50" i="10"/>
  <c r="A50" i="10"/>
  <c r="D49" i="10"/>
  <c r="C49" i="10"/>
  <c r="A49" i="10"/>
  <c r="D48" i="10"/>
  <c r="C48" i="10"/>
  <c r="A48" i="10"/>
  <c r="D47" i="10"/>
  <c r="C47" i="10"/>
  <c r="A47" i="10"/>
  <c r="D46" i="10"/>
  <c r="C46" i="10"/>
  <c r="A46" i="10"/>
  <c r="D45" i="10"/>
  <c r="C45" i="10"/>
  <c r="B45" i="10"/>
  <c r="A45" i="10"/>
  <c r="D44" i="10"/>
  <c r="C44" i="10"/>
  <c r="B44" i="10"/>
  <c r="A44" i="10"/>
  <c r="D43" i="10"/>
  <c r="C43" i="10"/>
  <c r="B43" i="10"/>
  <c r="A43" i="10"/>
  <c r="D42" i="10"/>
  <c r="C42" i="10"/>
  <c r="B42" i="10"/>
  <c r="A42" i="10"/>
  <c r="D41" i="10"/>
  <c r="C41" i="10"/>
  <c r="B41" i="10"/>
  <c r="A41" i="10"/>
  <c r="D40" i="10"/>
  <c r="C40" i="10"/>
  <c r="B40" i="10"/>
  <c r="A40" i="10"/>
  <c r="D39" i="10"/>
  <c r="C39" i="10"/>
  <c r="B39" i="10"/>
  <c r="A39" i="10"/>
  <c r="D38" i="10"/>
  <c r="C38" i="10"/>
  <c r="B38" i="10"/>
  <c r="A38" i="10"/>
  <c r="D37" i="10"/>
  <c r="C37" i="10"/>
  <c r="B37" i="10"/>
  <c r="A37" i="10"/>
  <c r="D36" i="10"/>
  <c r="C36" i="10"/>
  <c r="B36" i="10"/>
  <c r="A36" i="10"/>
  <c r="D35" i="10"/>
  <c r="C35" i="10"/>
  <c r="B35" i="10"/>
  <c r="A35" i="10"/>
  <c r="D34" i="10"/>
  <c r="C34" i="10"/>
  <c r="B34" i="10"/>
  <c r="A34" i="10"/>
  <c r="D33" i="10"/>
  <c r="C33" i="10"/>
  <c r="B33" i="10"/>
  <c r="A33" i="10"/>
  <c r="D32" i="10"/>
  <c r="C32" i="10"/>
  <c r="B32" i="10"/>
  <c r="A32" i="10"/>
  <c r="D31" i="10"/>
  <c r="C31" i="10"/>
  <c r="B31" i="10"/>
  <c r="A31" i="10"/>
  <c r="D30" i="10"/>
  <c r="C30" i="10"/>
  <c r="B30" i="10"/>
  <c r="A30" i="10"/>
  <c r="D29" i="10"/>
  <c r="C29" i="10"/>
  <c r="B29" i="10"/>
  <c r="A29" i="10"/>
  <c r="D28" i="10"/>
  <c r="C28" i="10"/>
  <c r="B28" i="10"/>
  <c r="A28" i="10"/>
  <c r="D27" i="10"/>
  <c r="C27" i="10"/>
  <c r="B27" i="10"/>
  <c r="A27" i="10"/>
  <c r="D26" i="10"/>
  <c r="C26" i="10"/>
  <c r="B26" i="10"/>
  <c r="A26" i="10"/>
  <c r="D25" i="10"/>
  <c r="C25" i="10"/>
  <c r="B25" i="10"/>
  <c r="A25" i="10"/>
  <c r="D24" i="10"/>
  <c r="C24" i="10"/>
  <c r="B24" i="10"/>
  <c r="A24" i="10"/>
  <c r="D23" i="10"/>
  <c r="C23" i="10"/>
  <c r="B23" i="10"/>
  <c r="A23" i="10"/>
  <c r="D22" i="10"/>
  <c r="C22" i="10"/>
  <c r="B22" i="10"/>
  <c r="A22" i="10"/>
  <c r="D21" i="10"/>
  <c r="C21" i="10"/>
  <c r="B21" i="10"/>
  <c r="A21" i="10"/>
  <c r="D20" i="10"/>
  <c r="C20" i="10"/>
  <c r="B20" i="10"/>
  <c r="A20" i="10"/>
  <c r="D19" i="10"/>
  <c r="C19" i="10"/>
  <c r="B19" i="10"/>
  <c r="A19" i="10"/>
  <c r="D18" i="10"/>
  <c r="C18" i="10"/>
  <c r="B18" i="10"/>
  <c r="A18" i="10"/>
  <c r="D17" i="10"/>
  <c r="C17" i="10"/>
  <c r="B17" i="10"/>
  <c r="A17" i="10"/>
  <c r="D16" i="10"/>
  <c r="C16" i="10"/>
  <c r="B16" i="10"/>
  <c r="A16" i="10"/>
  <c r="D15" i="10"/>
  <c r="C15" i="10"/>
  <c r="B15" i="10"/>
  <c r="A15" i="10"/>
  <c r="D14" i="10"/>
  <c r="C14" i="10"/>
  <c r="B14" i="10"/>
  <c r="A14" i="10"/>
  <c r="D13" i="10"/>
  <c r="C13" i="10"/>
  <c r="B13" i="10"/>
  <c r="A13" i="10"/>
  <c r="D12" i="10"/>
  <c r="C12" i="10"/>
  <c r="B12" i="10"/>
  <c r="A12" i="10"/>
  <c r="D11" i="10"/>
  <c r="C11" i="10"/>
  <c r="B11" i="10"/>
  <c r="A11" i="10"/>
  <c r="C10" i="10"/>
  <c r="B10" i="10"/>
  <c r="A10" i="10"/>
  <c r="C9" i="10"/>
  <c r="D9" i="10" s="1"/>
  <c r="B9" i="10"/>
  <c r="A9" i="10"/>
  <c r="C8" i="10"/>
  <c r="B8" i="10"/>
  <c r="A8" i="10"/>
  <c r="C7" i="10"/>
  <c r="D7" i="10" s="1"/>
  <c r="B7" i="10"/>
  <c r="A7" i="10"/>
  <c r="C6" i="10"/>
  <c r="B6" i="10"/>
  <c r="A6" i="10"/>
  <c r="CG5" i="10"/>
  <c r="CG14" i="10" s="1"/>
  <c r="CF5" i="10"/>
  <c r="CE5" i="10"/>
  <c r="CD5" i="10"/>
  <c r="CD15" i="10" s="1"/>
  <c r="CC5" i="10"/>
  <c r="CB5" i="10"/>
  <c r="CB13" i="10" s="1"/>
  <c r="CA5" i="10"/>
  <c r="BZ5" i="10"/>
  <c r="BZ15" i="10" s="1"/>
  <c r="BY5" i="10"/>
  <c r="BY12" i="10" s="1"/>
  <c r="BX5" i="10"/>
  <c r="BW5" i="10"/>
  <c r="BV5" i="10"/>
  <c r="BV15" i="10" s="1"/>
  <c r="BU5" i="10"/>
  <c r="BT5" i="10"/>
  <c r="BT13" i="10" s="1"/>
  <c r="BS5" i="10"/>
  <c r="BR5" i="10"/>
  <c r="BR15" i="10" s="1"/>
  <c r="BQ5" i="10"/>
  <c r="BQ12" i="10" s="1"/>
  <c r="BP5" i="10"/>
  <c r="BO5" i="10"/>
  <c r="BN5" i="10"/>
  <c r="BN15" i="10" s="1"/>
  <c r="BM5" i="10"/>
  <c r="BL5" i="10"/>
  <c r="BL15" i="10" s="1"/>
  <c r="BK5" i="10"/>
  <c r="BJ5" i="10"/>
  <c r="BJ15" i="10" s="1"/>
  <c r="BI5" i="10"/>
  <c r="BI14" i="10" s="1"/>
  <c r="BH5" i="10"/>
  <c r="BG5" i="10"/>
  <c r="BF5" i="10"/>
  <c r="BF15" i="10" s="1"/>
  <c r="BE5" i="10"/>
  <c r="BD5" i="10"/>
  <c r="BD15" i="10" s="1"/>
  <c r="AR5" i="10"/>
  <c r="BT2" i="13" s="1"/>
  <c r="AQ5" i="10"/>
  <c r="BS2" i="13" s="1"/>
  <c r="AP5" i="10"/>
  <c r="BR2" i="13" s="1"/>
  <c r="AO5" i="10"/>
  <c r="BQ2" i="13" s="1"/>
  <c r="AN5" i="10"/>
  <c r="BP2" i="13" s="1"/>
  <c r="AM5" i="10"/>
  <c r="BO2" i="13" s="1"/>
  <c r="AL5" i="10"/>
  <c r="BN2" i="13" s="1"/>
  <c r="AK5" i="10"/>
  <c r="AK157" i="10" s="1"/>
  <c r="AJ5" i="10"/>
  <c r="BL2" i="13" s="1"/>
  <c r="AI5" i="10"/>
  <c r="BK2" i="13" s="1"/>
  <c r="AH5" i="10"/>
  <c r="BJ2" i="13" s="1"/>
  <c r="AG5" i="10"/>
  <c r="BI2" i="13" s="1"/>
  <c r="AF5" i="10"/>
  <c r="BH2" i="13" s="1"/>
  <c r="AE5" i="10"/>
  <c r="BG2" i="13" s="1"/>
  <c r="AD5" i="10"/>
  <c r="BF2" i="13" s="1"/>
  <c r="AC5" i="10"/>
  <c r="BE2" i="13" s="1"/>
  <c r="AB5" i="10"/>
  <c r="BD2" i="13" s="1"/>
  <c r="AA5" i="10"/>
  <c r="BC2" i="13" s="1"/>
  <c r="Z5" i="10"/>
  <c r="BB2" i="13" s="1"/>
  <c r="Y5" i="10"/>
  <c r="Y157" i="10" s="1"/>
  <c r="X5" i="10"/>
  <c r="AZ2" i="13" s="1"/>
  <c r="W5" i="10"/>
  <c r="AY2" i="13" s="1"/>
  <c r="V5" i="10"/>
  <c r="AX2" i="13" s="1"/>
  <c r="U5" i="10"/>
  <c r="AW2" i="13" s="1"/>
  <c r="T5" i="10"/>
  <c r="AV2" i="13" s="1"/>
  <c r="S5" i="10"/>
  <c r="AU2" i="13" s="1"/>
  <c r="R5" i="10"/>
  <c r="AT2" i="13" s="1"/>
  <c r="Q5" i="10"/>
  <c r="AS2" i="13" s="1"/>
  <c r="P5" i="10"/>
  <c r="AR2" i="13" s="1"/>
  <c r="O5" i="10"/>
  <c r="AQ2" i="13" s="1"/>
  <c r="N5" i="10"/>
  <c r="AP2" i="13" s="1"/>
  <c r="J5" i="10"/>
  <c r="AL2" i="13" s="1"/>
  <c r="F5" i="10"/>
  <c r="AH2" i="13" s="1"/>
  <c r="D4" i="10"/>
  <c r="B4" i="10"/>
  <c r="A3" i="10"/>
  <c r="O1" i="10"/>
  <c r="A1" i="10"/>
  <c r="G8" i="15"/>
  <c r="M10" i="13" s="1"/>
  <c r="G7" i="15"/>
  <c r="M9" i="13" s="1"/>
  <c r="G6" i="15"/>
  <c r="M8" i="13" s="1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M5" i="10" s="1"/>
  <c r="M157" i="10" s="1"/>
  <c r="CM46" i="10" l="1"/>
  <c r="CJ46" i="10"/>
  <c r="CK46" i="10"/>
  <c r="CL46" i="10"/>
  <c r="CM50" i="10"/>
  <c r="CJ50" i="10"/>
  <c r="CL50" i="10"/>
  <c r="CK50" i="10"/>
  <c r="CM54" i="10"/>
  <c r="CJ54" i="10"/>
  <c r="CK54" i="10"/>
  <c r="CL54" i="10"/>
  <c r="CM58" i="10"/>
  <c r="CJ58" i="10"/>
  <c r="CL58" i="10"/>
  <c r="CK58" i="10"/>
  <c r="CM62" i="10"/>
  <c r="CJ62" i="10"/>
  <c r="CK62" i="10"/>
  <c r="CL62" i="10"/>
  <c r="CM66" i="10"/>
  <c r="CJ66" i="10"/>
  <c r="CL66" i="10"/>
  <c r="CK66" i="10"/>
  <c r="CM70" i="10"/>
  <c r="CJ70" i="10"/>
  <c r="CK70" i="10"/>
  <c r="CL70" i="10"/>
  <c r="CM74" i="10"/>
  <c r="CJ74" i="10"/>
  <c r="CL74" i="10"/>
  <c r="CK74" i="10"/>
  <c r="CM78" i="10"/>
  <c r="CJ78" i="10"/>
  <c r="CK78" i="10"/>
  <c r="CL78" i="10"/>
  <c r="CM82" i="10"/>
  <c r="CJ82" i="10"/>
  <c r="CL82" i="10"/>
  <c r="CK82" i="10"/>
  <c r="CM86" i="10"/>
  <c r="CJ86" i="10"/>
  <c r="CK86" i="10"/>
  <c r="CL86" i="10"/>
  <c r="CM90" i="10"/>
  <c r="CJ90" i="10"/>
  <c r="CL90" i="10"/>
  <c r="CK90" i="10"/>
  <c r="CM94" i="10"/>
  <c r="CJ94" i="10"/>
  <c r="CK94" i="10"/>
  <c r="CL94" i="10"/>
  <c r="CM98" i="10"/>
  <c r="CJ98" i="10"/>
  <c r="CL98" i="10"/>
  <c r="CK98" i="10"/>
  <c r="CM102" i="10"/>
  <c r="CJ102" i="10"/>
  <c r="CK102" i="10"/>
  <c r="CL102" i="10"/>
  <c r="CM106" i="10"/>
  <c r="CJ106" i="10"/>
  <c r="CL106" i="10"/>
  <c r="CK106" i="10"/>
  <c r="CJ110" i="10"/>
  <c r="CK110" i="10"/>
  <c r="CM110" i="10"/>
  <c r="CL110" i="10"/>
  <c r="CJ114" i="10"/>
  <c r="CM114" i="10"/>
  <c r="CK114" i="10"/>
  <c r="CL114" i="10"/>
  <c r="CJ118" i="10"/>
  <c r="CM118" i="10"/>
  <c r="CK118" i="10"/>
  <c r="CL118" i="10"/>
  <c r="CJ122" i="10"/>
  <c r="CM122" i="10"/>
  <c r="CK122" i="10"/>
  <c r="CL122" i="10"/>
  <c r="CJ126" i="10"/>
  <c r="CM126" i="10"/>
  <c r="CK126" i="10"/>
  <c r="CL126" i="10"/>
  <c r="CJ130" i="10"/>
  <c r="CM130" i="10"/>
  <c r="CK130" i="10"/>
  <c r="CL130" i="10"/>
  <c r="CK45" i="10"/>
  <c r="CJ45" i="10"/>
  <c r="CL45" i="10"/>
  <c r="CM45" i="10"/>
  <c r="CK49" i="10"/>
  <c r="CJ49" i="10"/>
  <c r="CL49" i="10"/>
  <c r="CM49" i="10"/>
  <c r="CK53" i="10"/>
  <c r="CJ53" i="10"/>
  <c r="CL53" i="10"/>
  <c r="CM53" i="10"/>
  <c r="CK57" i="10"/>
  <c r="CJ57" i="10"/>
  <c r="CL57" i="10"/>
  <c r="CM57" i="10"/>
  <c r="CK61" i="10"/>
  <c r="CJ61" i="10"/>
  <c r="CL61" i="10"/>
  <c r="CM61" i="10"/>
  <c r="CK65" i="10"/>
  <c r="CJ65" i="10"/>
  <c r="CL65" i="10"/>
  <c r="CM65" i="10"/>
  <c r="CK69" i="10"/>
  <c r="CJ69" i="10"/>
  <c r="CL69" i="10"/>
  <c r="CM69" i="10"/>
  <c r="CK73" i="10"/>
  <c r="CJ73" i="10"/>
  <c r="CL73" i="10"/>
  <c r="CM73" i="10"/>
  <c r="CK77" i="10"/>
  <c r="CJ77" i="10"/>
  <c r="CL77" i="10"/>
  <c r="CM77" i="10"/>
  <c r="CK81" i="10"/>
  <c r="CJ81" i="10"/>
  <c r="CL81" i="10"/>
  <c r="CM81" i="10"/>
  <c r="CK85" i="10"/>
  <c r="CJ85" i="10"/>
  <c r="CL85" i="10"/>
  <c r="CM85" i="10"/>
  <c r="CK89" i="10"/>
  <c r="CJ89" i="10"/>
  <c r="CL89" i="10"/>
  <c r="CM89" i="10"/>
  <c r="CK93" i="10"/>
  <c r="CJ93" i="10"/>
  <c r="CL93" i="10"/>
  <c r="CM93" i="10"/>
  <c r="CK97" i="10"/>
  <c r="CJ97" i="10"/>
  <c r="CL97" i="10"/>
  <c r="CM97" i="10"/>
  <c r="CK101" i="10"/>
  <c r="CJ101" i="10"/>
  <c r="CL101" i="10"/>
  <c r="CM101" i="10"/>
  <c r="CK105" i="10"/>
  <c r="CJ105" i="10"/>
  <c r="CL105" i="10"/>
  <c r="CM105" i="10"/>
  <c r="CL109" i="10"/>
  <c r="CM109" i="10"/>
  <c r="CK109" i="10"/>
  <c r="CJ109" i="10"/>
  <c r="CL113" i="10"/>
  <c r="CJ113" i="10"/>
  <c r="CK113" i="10"/>
  <c r="CM113" i="10"/>
  <c r="CL117" i="10"/>
  <c r="CJ117" i="10"/>
  <c r="CK117" i="10"/>
  <c r="CM117" i="10"/>
  <c r="CL121" i="10"/>
  <c r="CJ121" i="10"/>
  <c r="CK121" i="10"/>
  <c r="CM121" i="10"/>
  <c r="CL125" i="10"/>
  <c r="CJ125" i="10"/>
  <c r="CK125" i="10"/>
  <c r="CM125" i="10"/>
  <c r="CL129" i="10"/>
  <c r="CJ129" i="10"/>
  <c r="CK129" i="10"/>
  <c r="CM129" i="10"/>
  <c r="CL133" i="10"/>
  <c r="CJ133" i="10"/>
  <c r="CK133" i="10"/>
  <c r="CM133" i="10"/>
  <c r="CJ10" i="10"/>
  <c r="CM10" i="10"/>
  <c r="CK10" i="10"/>
  <c r="CL10" i="10"/>
  <c r="CL11" i="10"/>
  <c r="CK11" i="10"/>
  <c r="CM11" i="10"/>
  <c r="CJ11" i="10"/>
  <c r="CJ12" i="10"/>
  <c r="CK12" i="10"/>
  <c r="CL12" i="10"/>
  <c r="CM12" i="10"/>
  <c r="CL13" i="10"/>
  <c r="CJ13" i="10"/>
  <c r="CK13" i="10"/>
  <c r="CM13" i="10"/>
  <c r="CJ14" i="10"/>
  <c r="CM14" i="10"/>
  <c r="CK14" i="10"/>
  <c r="CL14" i="10"/>
  <c r="CL15" i="10"/>
  <c r="CK15" i="10"/>
  <c r="CM15" i="10"/>
  <c r="CJ15" i="10"/>
  <c r="CJ16" i="10"/>
  <c r="CK16" i="10"/>
  <c r="CL16" i="10"/>
  <c r="CM16" i="10"/>
  <c r="CL17" i="10"/>
  <c r="CJ17" i="10"/>
  <c r="CK17" i="10"/>
  <c r="CM17" i="10"/>
  <c r="CJ18" i="10"/>
  <c r="CM18" i="10"/>
  <c r="CK18" i="10"/>
  <c r="CL18" i="10"/>
  <c r="CL19" i="10"/>
  <c r="CK19" i="10"/>
  <c r="CM19" i="10"/>
  <c r="CJ19" i="10"/>
  <c r="CJ20" i="10"/>
  <c r="CK20" i="10"/>
  <c r="CL20" i="10"/>
  <c r="CM20" i="10"/>
  <c r="CL21" i="10"/>
  <c r="CJ21" i="10"/>
  <c r="CK21" i="10"/>
  <c r="CM21" i="10"/>
  <c r="CM22" i="10"/>
  <c r="CJ22" i="10"/>
  <c r="CK22" i="10"/>
  <c r="CL22" i="10"/>
  <c r="CK23" i="10"/>
  <c r="CM23" i="10"/>
  <c r="CJ23" i="10"/>
  <c r="CL23" i="10"/>
  <c r="CM24" i="10"/>
  <c r="CK24" i="10"/>
  <c r="CL24" i="10"/>
  <c r="CJ24" i="10"/>
  <c r="CK25" i="10"/>
  <c r="CJ25" i="10"/>
  <c r="CL25" i="10"/>
  <c r="CM25" i="10"/>
  <c r="CM26" i="10"/>
  <c r="CJ26" i="10"/>
  <c r="CL26" i="10"/>
  <c r="CK26" i="10"/>
  <c r="CK27" i="10"/>
  <c r="CM27" i="10"/>
  <c r="CL27" i="10"/>
  <c r="CJ27" i="10"/>
  <c r="CM28" i="10"/>
  <c r="CK28" i="10"/>
  <c r="CL28" i="10"/>
  <c r="CJ28" i="10"/>
  <c r="CK29" i="10"/>
  <c r="CJ29" i="10"/>
  <c r="CL29" i="10"/>
  <c r="CM29" i="10"/>
  <c r="CM30" i="10"/>
  <c r="CJ30" i="10"/>
  <c r="CK30" i="10"/>
  <c r="CL30" i="10"/>
  <c r="CK31" i="10"/>
  <c r="CM31" i="10"/>
  <c r="CJ31" i="10"/>
  <c r="CL31" i="10"/>
  <c r="CM32" i="10"/>
  <c r="CK32" i="10"/>
  <c r="CL32" i="10"/>
  <c r="CJ32" i="10"/>
  <c r="CK33" i="10"/>
  <c r="CJ33" i="10"/>
  <c r="CL33" i="10"/>
  <c r="CM33" i="10"/>
  <c r="CM34" i="10"/>
  <c r="CJ34" i="10"/>
  <c r="CL34" i="10"/>
  <c r="CK34" i="10"/>
  <c r="CK35" i="10"/>
  <c r="CM35" i="10"/>
  <c r="CL35" i="10"/>
  <c r="CJ35" i="10"/>
  <c r="CM36" i="10"/>
  <c r="CK36" i="10"/>
  <c r="CL36" i="10"/>
  <c r="CJ36" i="10"/>
  <c r="CK37" i="10"/>
  <c r="CJ37" i="10"/>
  <c r="CL37" i="10"/>
  <c r="CM37" i="10"/>
  <c r="CM38" i="10"/>
  <c r="CJ38" i="10"/>
  <c r="CK38" i="10"/>
  <c r="CL38" i="10"/>
  <c r="CK39" i="10"/>
  <c r="CM39" i="10"/>
  <c r="CJ39" i="10"/>
  <c r="CL39" i="10"/>
  <c r="CM40" i="10"/>
  <c r="CK40" i="10"/>
  <c r="CL40" i="10"/>
  <c r="CJ40" i="10"/>
  <c r="CK41" i="10"/>
  <c r="CJ41" i="10"/>
  <c r="CL41" i="10"/>
  <c r="CM41" i="10"/>
  <c r="CM42" i="10"/>
  <c r="CJ42" i="10"/>
  <c r="CL42" i="10"/>
  <c r="CK42" i="10"/>
  <c r="CK43" i="10"/>
  <c r="CM43" i="10"/>
  <c r="CL43" i="10"/>
  <c r="CJ43" i="10"/>
  <c r="CM44" i="10"/>
  <c r="CK44" i="10"/>
  <c r="CL44" i="10"/>
  <c r="CJ44" i="10"/>
  <c r="CM48" i="10"/>
  <c r="CK48" i="10"/>
  <c r="CL48" i="10"/>
  <c r="CJ48" i="10"/>
  <c r="CM52" i="10"/>
  <c r="CK52" i="10"/>
  <c r="CL52" i="10"/>
  <c r="CJ52" i="10"/>
  <c r="CM56" i="10"/>
  <c r="CK56" i="10"/>
  <c r="CL56" i="10"/>
  <c r="CJ56" i="10"/>
  <c r="CM60" i="10"/>
  <c r="CK60" i="10"/>
  <c r="CL60" i="10"/>
  <c r="CJ60" i="10"/>
  <c r="CM64" i="10"/>
  <c r="CK64" i="10"/>
  <c r="CL64" i="10"/>
  <c r="CJ64" i="10"/>
  <c r="CM68" i="10"/>
  <c r="CK68" i="10"/>
  <c r="CL68" i="10"/>
  <c r="CJ68" i="10"/>
  <c r="CM72" i="10"/>
  <c r="CK72" i="10"/>
  <c r="CL72" i="10"/>
  <c r="CJ72" i="10"/>
  <c r="CM76" i="10"/>
  <c r="CK76" i="10"/>
  <c r="CL76" i="10"/>
  <c r="CJ76" i="10"/>
  <c r="CM80" i="10"/>
  <c r="CK80" i="10"/>
  <c r="CL80" i="10"/>
  <c r="CJ80" i="10"/>
  <c r="CM84" i="10"/>
  <c r="CK84" i="10"/>
  <c r="CL84" i="10"/>
  <c r="CJ84" i="10"/>
  <c r="CM88" i="10"/>
  <c r="CK88" i="10"/>
  <c r="CL88" i="10"/>
  <c r="CJ88" i="10"/>
  <c r="CM92" i="10"/>
  <c r="CK92" i="10"/>
  <c r="CL92" i="10"/>
  <c r="CJ92" i="10"/>
  <c r="CM96" i="10"/>
  <c r="CK96" i="10"/>
  <c r="CL96" i="10"/>
  <c r="CJ96" i="10"/>
  <c r="CM100" i="10"/>
  <c r="CK100" i="10"/>
  <c r="CL100" i="10"/>
  <c r="CJ100" i="10"/>
  <c r="CM104" i="10"/>
  <c r="CK104" i="10"/>
  <c r="CL104" i="10"/>
  <c r="CJ104" i="10"/>
  <c r="CJ108" i="10"/>
  <c r="CK108" i="10"/>
  <c r="CM108" i="10"/>
  <c r="CL108" i="10"/>
  <c r="CJ112" i="10"/>
  <c r="CK112" i="10"/>
  <c r="CL112" i="10"/>
  <c r="CM112" i="10"/>
  <c r="CJ116" i="10"/>
  <c r="CK116" i="10"/>
  <c r="CL116" i="10"/>
  <c r="CM116" i="10"/>
  <c r="CJ120" i="10"/>
  <c r="CK120" i="10"/>
  <c r="CL120" i="10"/>
  <c r="CM120" i="10"/>
  <c r="CJ124" i="10"/>
  <c r="CK124" i="10"/>
  <c r="CL124" i="10"/>
  <c r="CM124" i="10"/>
  <c r="CJ128" i="10"/>
  <c r="CK128" i="10"/>
  <c r="CL128" i="10"/>
  <c r="CM128" i="10"/>
  <c r="CJ132" i="10"/>
  <c r="CK132" i="10"/>
  <c r="CL132" i="10"/>
  <c r="CM132" i="10"/>
  <c r="CK47" i="10"/>
  <c r="CM47" i="10"/>
  <c r="CJ47" i="10"/>
  <c r="CL47" i="10"/>
  <c r="CK51" i="10"/>
  <c r="CM51" i="10"/>
  <c r="CL51" i="10"/>
  <c r="CJ51" i="10"/>
  <c r="CK55" i="10"/>
  <c r="CM55" i="10"/>
  <c r="CJ55" i="10"/>
  <c r="CL55" i="10"/>
  <c r="CK59" i="10"/>
  <c r="CM59" i="10"/>
  <c r="CL59" i="10"/>
  <c r="CJ59" i="10"/>
  <c r="CK63" i="10"/>
  <c r="CM63" i="10"/>
  <c r="CJ63" i="10"/>
  <c r="CL63" i="10"/>
  <c r="CK67" i="10"/>
  <c r="CM67" i="10"/>
  <c r="CL67" i="10"/>
  <c r="CJ67" i="10"/>
  <c r="CK71" i="10"/>
  <c r="CM71" i="10"/>
  <c r="CJ71" i="10"/>
  <c r="CL71" i="10"/>
  <c r="CK75" i="10"/>
  <c r="CM75" i="10"/>
  <c r="CL75" i="10"/>
  <c r="CJ75" i="10"/>
  <c r="CK79" i="10"/>
  <c r="CM79" i="10"/>
  <c r="CJ79" i="10"/>
  <c r="CL79" i="10"/>
  <c r="CK83" i="10"/>
  <c r="CM83" i="10"/>
  <c r="CL83" i="10"/>
  <c r="CJ83" i="10"/>
  <c r="CK87" i="10"/>
  <c r="CM87" i="10"/>
  <c r="CJ87" i="10"/>
  <c r="CL87" i="10"/>
  <c r="CK91" i="10"/>
  <c r="CM91" i="10"/>
  <c r="CL91" i="10"/>
  <c r="CJ91" i="10"/>
  <c r="CK95" i="10"/>
  <c r="CM95" i="10"/>
  <c r="CJ95" i="10"/>
  <c r="CL95" i="10"/>
  <c r="CK99" i="10"/>
  <c r="CM99" i="10"/>
  <c r="CL99" i="10"/>
  <c r="CJ99" i="10"/>
  <c r="CK103" i="10"/>
  <c r="CM103" i="10"/>
  <c r="CJ103" i="10"/>
  <c r="CL103" i="10"/>
  <c r="CL107" i="10"/>
  <c r="CM107" i="10"/>
  <c r="CK107" i="10"/>
  <c r="CJ107" i="10"/>
  <c r="CL111" i="10"/>
  <c r="CK111" i="10"/>
  <c r="CM111" i="10"/>
  <c r="CJ111" i="10"/>
  <c r="CL115" i="10"/>
  <c r="CK115" i="10"/>
  <c r="CM115" i="10"/>
  <c r="CJ115" i="10"/>
  <c r="CL119" i="10"/>
  <c r="CK119" i="10"/>
  <c r="CM119" i="10"/>
  <c r="CJ119" i="10"/>
  <c r="CL123" i="10"/>
  <c r="CK123" i="10"/>
  <c r="CM123" i="10"/>
  <c r="CJ123" i="10"/>
  <c r="CL127" i="10"/>
  <c r="CK127" i="10"/>
  <c r="CM127" i="10"/>
  <c r="CJ127" i="10"/>
  <c r="CL131" i="10"/>
  <c r="CK131" i="10"/>
  <c r="CM131" i="10"/>
  <c r="CJ131" i="10"/>
  <c r="CJ6" i="10"/>
  <c r="CK6" i="10"/>
  <c r="CL6" i="10"/>
  <c r="CM6" i="10"/>
  <c r="CJ8" i="10"/>
  <c r="CK8" i="10"/>
  <c r="CL8" i="10"/>
  <c r="CM8" i="10"/>
  <c r="CH134" i="10"/>
  <c r="D135" i="10"/>
  <c r="N158" i="10"/>
  <c r="BC5" i="10"/>
  <c r="BC12" i="10" s="1"/>
  <c r="L158" i="10"/>
  <c r="BA5" i="10"/>
  <c r="BA14" i="10" s="1"/>
  <c r="AZ5" i="10"/>
  <c r="AZ14" i="10" s="1"/>
  <c r="K158" i="10"/>
  <c r="D10" i="10"/>
  <c r="BB5" i="10"/>
  <c r="BB15" i="10" s="1"/>
  <c r="D8" i="10"/>
  <c r="G158" i="10"/>
  <c r="AY5" i="10"/>
  <c r="AY14" i="10" s="1"/>
  <c r="M158" i="10"/>
  <c r="J158" i="10"/>
  <c r="F158" i="10"/>
  <c r="CH4" i="10"/>
  <c r="D6" i="10"/>
  <c r="CI4" i="10"/>
  <c r="CI134" i="10" s="1"/>
  <c r="A18" i="13"/>
  <c r="G5" i="10"/>
  <c r="AI2" i="13" s="1"/>
  <c r="H5" i="10"/>
  <c r="AJ2" i="13" s="1"/>
  <c r="L5" i="10"/>
  <c r="AN2" i="13" s="1"/>
  <c r="K5" i="10"/>
  <c r="AM2" i="13" s="1"/>
  <c r="E5" i="10"/>
  <c r="E157" i="10" s="1"/>
  <c r="I5" i="10"/>
  <c r="AK2" i="13" s="1"/>
  <c r="I157" i="10"/>
  <c r="Q157" i="10"/>
  <c r="U157" i="10"/>
  <c r="AC157" i="10"/>
  <c r="AG157" i="10"/>
  <c r="AO157" i="10"/>
  <c r="AG2" i="13"/>
  <c r="AO2" i="13"/>
  <c r="BA2" i="13"/>
  <c r="BM2" i="13"/>
  <c r="F157" i="10"/>
  <c r="J157" i="10"/>
  <c r="N157" i="10"/>
  <c r="R157" i="10"/>
  <c r="V157" i="10"/>
  <c r="Z157" i="10"/>
  <c r="AD157" i="10"/>
  <c r="AH157" i="10"/>
  <c r="AL157" i="10"/>
  <c r="AP157" i="10"/>
  <c r="G157" i="10"/>
  <c r="K157" i="10"/>
  <c r="O157" i="10"/>
  <c r="S157" i="10"/>
  <c r="W157" i="10"/>
  <c r="AA157" i="10"/>
  <c r="AE157" i="10"/>
  <c r="AI157" i="10"/>
  <c r="AM157" i="10"/>
  <c r="AQ157" i="10"/>
  <c r="P157" i="10"/>
  <c r="T157" i="10"/>
  <c r="X157" i="10"/>
  <c r="AB157" i="10"/>
  <c r="AF157" i="10"/>
  <c r="AJ157" i="10"/>
  <c r="AN157" i="10"/>
  <c r="AR157" i="10"/>
  <c r="AL3" i="13"/>
  <c r="AI3" i="13"/>
  <c r="AM3" i="13"/>
  <c r="AW5" i="10"/>
  <c r="AW14" i="10" s="1"/>
  <c r="AG12" i="13"/>
  <c r="AG15" i="13"/>
  <c r="AG18" i="13"/>
  <c r="AX5" i="10"/>
  <c r="AX15" i="10" s="1"/>
  <c r="C136" i="10"/>
  <c r="BJ12" i="10"/>
  <c r="BZ14" i="10"/>
  <c r="BR12" i="10"/>
  <c r="BF14" i="10"/>
  <c r="BV12" i="10"/>
  <c r="BN14" i="10"/>
  <c r="BI12" i="10"/>
  <c r="CD12" i="10"/>
  <c r="BY14" i="10"/>
  <c r="BD13" i="10"/>
  <c r="BT15" i="10"/>
  <c r="AJ3" i="13"/>
  <c r="I1" i="15"/>
  <c r="CG12" i="10"/>
  <c r="BL13" i="10"/>
  <c r="BQ14" i="10"/>
  <c r="CB15" i="10"/>
  <c r="AK3" i="13"/>
  <c r="BB12" i="10"/>
  <c r="BN12" i="10"/>
  <c r="BR14" i="10"/>
  <c r="CD14" i="10"/>
  <c r="BF12" i="10"/>
  <c r="BZ12" i="10"/>
  <c r="BJ14" i="10"/>
  <c r="BV14" i="10"/>
  <c r="BC14" i="10"/>
  <c r="BG14" i="10"/>
  <c r="BG12" i="10"/>
  <c r="BK14" i="10"/>
  <c r="BK12" i="10"/>
  <c r="BO14" i="10"/>
  <c r="BO12" i="10"/>
  <c r="BS14" i="10"/>
  <c r="BS12" i="10"/>
  <c r="BW14" i="10"/>
  <c r="BW12" i="10"/>
  <c r="CA14" i="10"/>
  <c r="CA12" i="10"/>
  <c r="CE14" i="10"/>
  <c r="CE12" i="10"/>
  <c r="AV5" i="10"/>
  <c r="BD14" i="10"/>
  <c r="BD12" i="10"/>
  <c r="BH14" i="10"/>
  <c r="BH12" i="10"/>
  <c r="BL14" i="10"/>
  <c r="BL12" i="10"/>
  <c r="BP14" i="10"/>
  <c r="BP12" i="10"/>
  <c r="BT14" i="10"/>
  <c r="BT12" i="10"/>
  <c r="BX14" i="10"/>
  <c r="BX12" i="10"/>
  <c r="CB14" i="10"/>
  <c r="CB12" i="10"/>
  <c r="CF14" i="10"/>
  <c r="CF12" i="10"/>
  <c r="BG13" i="10"/>
  <c r="BO13" i="10"/>
  <c r="BW13" i="10"/>
  <c r="CE13" i="10"/>
  <c r="BG15" i="10"/>
  <c r="BO15" i="10"/>
  <c r="BW15" i="10"/>
  <c r="CE15" i="10"/>
  <c r="BE15" i="10"/>
  <c r="BE13" i="10"/>
  <c r="BI15" i="10"/>
  <c r="BI13" i="10"/>
  <c r="BM15" i="10"/>
  <c r="BM13" i="10"/>
  <c r="BQ15" i="10"/>
  <c r="BQ13" i="10"/>
  <c r="BU15" i="10"/>
  <c r="BU13" i="10"/>
  <c r="BY15" i="10"/>
  <c r="BY13" i="10"/>
  <c r="CC15" i="10"/>
  <c r="CC13" i="10"/>
  <c r="CG15" i="10"/>
  <c r="CG13" i="10"/>
  <c r="BE12" i="10"/>
  <c r="BM12" i="10"/>
  <c r="BU12" i="10"/>
  <c r="CC12" i="10"/>
  <c r="BH13" i="10"/>
  <c r="BP13" i="10"/>
  <c r="BX13" i="10"/>
  <c r="CF13" i="10"/>
  <c r="BE14" i="10"/>
  <c r="BM14" i="10"/>
  <c r="BU14" i="10"/>
  <c r="CC14" i="10"/>
  <c r="BH15" i="10"/>
  <c r="BP15" i="10"/>
  <c r="BX15" i="10"/>
  <c r="CF15" i="10"/>
  <c r="BK13" i="10"/>
  <c r="BS13" i="10"/>
  <c r="CA13" i="10"/>
  <c r="BK15" i="10"/>
  <c r="BS15" i="10"/>
  <c r="CA15" i="10"/>
  <c r="BF13" i="10"/>
  <c r="BJ13" i="10"/>
  <c r="BN13" i="10"/>
  <c r="BR13" i="10"/>
  <c r="BV13" i="10"/>
  <c r="BZ13" i="10"/>
  <c r="CD13" i="10"/>
  <c r="CM5" i="10" l="1"/>
  <c r="CL5" i="10"/>
  <c r="BC15" i="10"/>
  <c r="BC13" i="10"/>
  <c r="CJ9" i="10"/>
  <c r="CK9" i="10"/>
  <c r="CL9" i="10"/>
  <c r="CM9" i="10"/>
  <c r="CK134" i="10"/>
  <c r="CL134" i="10"/>
  <c r="CM134" i="10"/>
  <c r="CJ134" i="10"/>
  <c r="CM7" i="10"/>
  <c r="CJ7" i="10"/>
  <c r="CK7" i="10"/>
  <c r="CL7" i="10"/>
  <c r="CK5" i="10"/>
  <c r="CK136" i="10" s="1"/>
  <c r="AG13" i="13" s="1"/>
  <c r="CH6" i="10"/>
  <c r="CH8" i="10"/>
  <c r="CH7" i="10"/>
  <c r="CH9" i="10"/>
  <c r="CI7" i="10"/>
  <c r="CI9" i="10"/>
  <c r="CI6" i="10"/>
  <c r="CI8" i="10"/>
  <c r="BB13" i="10"/>
  <c r="BB14" i="10"/>
  <c r="BA13" i="10"/>
  <c r="BA15" i="10"/>
  <c r="BA12" i="10"/>
  <c r="AZ15" i="10"/>
  <c r="AZ12" i="10"/>
  <c r="AZ13" i="10"/>
  <c r="AY15" i="10"/>
  <c r="AY13" i="10"/>
  <c r="AY12" i="10"/>
  <c r="CI5" i="10"/>
  <c r="CI136" i="10" s="1"/>
  <c r="CH5" i="10"/>
  <c r="D136" i="10"/>
  <c r="CJ5" i="10"/>
  <c r="B141" i="10"/>
  <c r="E8" i="13" s="1"/>
  <c r="G8" i="13" s="1"/>
  <c r="B138" i="10"/>
  <c r="E11" i="13" s="1"/>
  <c r="AI8" i="13" s="1"/>
  <c r="B139" i="10"/>
  <c r="E10" i="13" s="1"/>
  <c r="AI7" i="13" s="1"/>
  <c r="B140" i="10"/>
  <c r="E9" i="13" s="1"/>
  <c r="G9" i="13" s="1"/>
  <c r="A15" i="13"/>
  <c r="A12" i="13"/>
  <c r="L157" i="10"/>
  <c r="H157" i="10"/>
  <c r="AW13" i="10"/>
  <c r="AW12" i="10"/>
  <c r="AW15" i="10"/>
  <c r="AX12" i="10"/>
  <c r="AX13" i="10"/>
  <c r="AX14" i="10"/>
  <c r="AG3" i="13"/>
  <c r="AT5" i="10"/>
  <c r="AU5" i="10"/>
  <c r="AV14" i="10"/>
  <c r="AV12" i="10"/>
  <c r="AV15" i="10"/>
  <c r="AV13" i="10"/>
  <c r="CM136" i="10" l="1"/>
  <c r="AG19" i="13" s="1"/>
  <c r="CJ136" i="10"/>
  <c r="A19" i="13" s="1"/>
  <c r="CH136" i="10"/>
  <c r="A16" i="13" s="1"/>
  <c r="AG16" i="13"/>
  <c r="CL136" i="10"/>
  <c r="A13" i="13"/>
  <c r="AH3" i="13"/>
  <c r="AI5" i="13"/>
  <c r="G10" i="13"/>
  <c r="G11" i="13"/>
  <c r="AI6" i="13"/>
  <c r="M5" i="13"/>
  <c r="M3" i="13"/>
  <c r="M4" i="13"/>
  <c r="AT14" i="10"/>
  <c r="AT15" i="10"/>
  <c r="AT13" i="10"/>
  <c r="AT12" i="10"/>
  <c r="AU15" i="10"/>
  <c r="AU14" i="10"/>
  <c r="AU12" i="10"/>
  <c r="AU13" i="10"/>
  <c r="AT19" i="10" l="1"/>
  <c r="Q4" i="13" s="1"/>
  <c r="AT20" i="10"/>
  <c r="Q2" i="13" s="1"/>
  <c r="AT18" i="10"/>
  <c r="Q6" i="13" s="1"/>
  <c r="AT17" i="10"/>
  <c r="Q8" i="13" s="1"/>
</calcChain>
</file>

<file path=xl/comments1.xml><?xml version="1.0" encoding="utf-8"?>
<comments xmlns="http://schemas.openxmlformats.org/spreadsheetml/2006/main">
  <authors>
    <author>Татьяна</author>
    <author>Шамарина</author>
  </authors>
  <commentList>
    <comment ref="B1" authorId="0" shapeId="0">
      <text>
        <r>
          <rPr>
            <b/>
            <sz val="11"/>
            <color indexed="81"/>
            <rFont val="Tahoma"/>
            <family val="2"/>
            <charset val="204"/>
          </rPr>
          <t>Татьяна:</t>
        </r>
        <r>
          <rPr>
            <sz val="11"/>
            <color indexed="81"/>
            <rFont val="Tahoma"/>
            <family val="2"/>
            <charset val="204"/>
          </rPr>
          <t xml:space="preserve">
Лишних учеников выделите (в столбце В) и нажмите на клавиатуре Delete</t>
        </r>
      </text>
    </comment>
    <comment ref="C1" authorId="1" shapeId="0">
      <text>
        <r>
          <rPr>
            <b/>
            <sz val="11"/>
            <color indexed="81"/>
            <rFont val="Tahoma"/>
            <family val="2"/>
            <charset val="204"/>
          </rPr>
          <t>Шамарина:</t>
        </r>
        <r>
          <rPr>
            <sz val="11"/>
            <color indexed="81"/>
            <rFont val="Tahoma"/>
            <family val="2"/>
            <charset val="204"/>
          </rPr>
          <t xml:space="preserve">
В столбец вводим номера вариантов.
</t>
        </r>
        <r>
          <rPr>
            <b/>
            <sz val="11"/>
            <color indexed="10"/>
            <rFont val="Tahoma"/>
            <family val="2"/>
            <charset val="204"/>
          </rPr>
          <t>Если ученика не было на проверочной работе, то в столбец С нужно ввести Н
(не было)</t>
        </r>
      </text>
    </comment>
    <comment ref="D2" authorId="0" shapeId="0">
      <text>
        <r>
          <rPr>
            <b/>
            <sz val="11"/>
            <color indexed="81"/>
            <rFont val="Tahoma"/>
            <family val="2"/>
            <charset val="204"/>
          </rPr>
          <t>Татьяна:</t>
        </r>
        <r>
          <rPr>
            <sz val="11"/>
            <color indexed="81"/>
            <rFont val="Tahoma"/>
            <family val="2"/>
            <charset val="204"/>
          </rPr>
          <t xml:space="preserve">
введите название предмета в предложном падеже</t>
        </r>
      </text>
    </comment>
    <comment ref="G7" authorId="0" shapeId="0">
      <text>
        <r>
          <rPr>
            <b/>
            <sz val="11"/>
            <color indexed="81"/>
            <rFont val="Tahoma"/>
            <family val="2"/>
            <charset val="204"/>
          </rPr>
          <t>Татьяна:</t>
        </r>
        <r>
          <rPr>
            <b/>
            <sz val="11"/>
            <color indexed="10"/>
            <rFont val="Tahoma"/>
            <family val="2"/>
            <charset val="204"/>
          </rPr>
          <t xml:space="preserve">
Максимальное количество заданий: 40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  <charset val="204"/>
          </rPr>
          <t>Татьяна:</t>
        </r>
        <r>
          <rPr>
            <sz val="9"/>
            <color indexed="81"/>
            <rFont val="Tahoma"/>
            <family val="2"/>
            <charset val="204"/>
          </rPr>
          <t xml:space="preserve">
Введите вид работы: контрольная, проверочная, самостоятельная и т.д.</t>
        </r>
      </text>
    </comment>
  </commentList>
</comments>
</file>

<file path=xl/comments2.xml><?xml version="1.0" encoding="utf-8"?>
<comments xmlns="http://schemas.openxmlformats.org/spreadsheetml/2006/main">
  <authors>
    <author>Татьяна</author>
  </authors>
  <commentList>
    <comment ref="A4" authorId="0" shapeId="0">
      <text>
        <r>
          <rPr>
            <b/>
            <sz val="12"/>
            <color indexed="81"/>
            <rFont val="Tahoma"/>
            <family val="2"/>
            <charset val="204"/>
          </rPr>
          <t>Татьяна:</t>
        </r>
        <r>
          <rPr>
            <sz val="12"/>
            <color indexed="81"/>
            <rFont val="Tahoma"/>
            <family val="2"/>
            <charset val="204"/>
          </rPr>
          <t xml:space="preserve">
Лишних учеников можно скрыть. Выделить ячейки с лишними учениками, щелкнуть по ним правой кнопкой мыши и выбрать Скрыть</t>
        </r>
      </text>
    </comment>
  </commentList>
</comments>
</file>

<file path=xl/comments3.xml><?xml version="1.0" encoding="utf-8"?>
<comments xmlns="http://schemas.openxmlformats.org/spreadsheetml/2006/main">
  <authors>
    <author>Татьяна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Татьяна:</t>
        </r>
        <r>
          <rPr>
            <sz val="9"/>
            <color indexed="81"/>
            <rFont val="Tahoma"/>
            <family val="2"/>
            <charset val="204"/>
          </rPr>
          <t xml:space="preserve">
Введите название предмета и вид работы
</t>
        </r>
      </text>
    </comment>
  </commentList>
</comments>
</file>

<file path=xl/sharedStrings.xml><?xml version="1.0" encoding="utf-8"?>
<sst xmlns="http://schemas.openxmlformats.org/spreadsheetml/2006/main" count="226" uniqueCount="214">
  <si>
    <t>ФИ</t>
  </si>
  <si>
    <t>Вариант</t>
  </si>
  <si>
    <t>Варианты</t>
  </si>
  <si>
    <t>Дата:</t>
  </si>
  <si>
    <t>Балл</t>
  </si>
  <si>
    <t>Оценка</t>
  </si>
  <si>
    <t>Количество 5</t>
  </si>
  <si>
    <t>Количество 2</t>
  </si>
  <si>
    <t>Количество 3</t>
  </si>
  <si>
    <t>Количество 4</t>
  </si>
  <si>
    <t>Ошибки</t>
  </si>
  <si>
    <t>Учитель</t>
  </si>
  <si>
    <t>Класс</t>
  </si>
  <si>
    <t>Количество "5"</t>
  </si>
  <si>
    <t>Количество "4"</t>
  </si>
  <si>
    <t>Количество "3"</t>
  </si>
  <si>
    <t>Количество "2"</t>
  </si>
  <si>
    <t>Процент качества</t>
  </si>
  <si>
    <t>Процент успеваемости</t>
  </si>
  <si>
    <t>Критерии оценивания</t>
  </si>
  <si>
    <t>Отметка "5"</t>
  </si>
  <si>
    <t>Отметка "2"</t>
  </si>
  <si>
    <t>Отметка "3"</t>
  </si>
  <si>
    <t>Отметка "4"</t>
  </si>
  <si>
    <t>Задания, которые не вызвали затруднений у всех учащихся</t>
  </si>
  <si>
    <t>Задания, с которыми не справились более 50% учащихся</t>
  </si>
  <si>
    <t>Пояснительная записка</t>
  </si>
  <si>
    <t>Шаблон состоит из нескольких листов:</t>
  </si>
  <si>
    <t>№</t>
  </si>
  <si>
    <t>Список учащихся</t>
  </si>
  <si>
    <t>Ученик 1</t>
  </si>
  <si>
    <t>Ученик 2</t>
  </si>
  <si>
    <t>Ученик 3</t>
  </si>
  <si>
    <t>Ученик 4</t>
  </si>
  <si>
    <t>Ученик 5</t>
  </si>
  <si>
    <t>Ученик 6</t>
  </si>
  <si>
    <t>Ученик 7</t>
  </si>
  <si>
    <t>Ученик 8</t>
  </si>
  <si>
    <t>Ученик 9</t>
  </si>
  <si>
    <t>Ученик 10</t>
  </si>
  <si>
    <t>Дата</t>
  </si>
  <si>
    <t>Фамилия</t>
  </si>
  <si>
    <t>Имя</t>
  </si>
  <si>
    <t>Отчество</t>
  </si>
  <si>
    <t>Ответы на задания</t>
  </si>
  <si>
    <t>Задания 22-26:</t>
  </si>
  <si>
    <t>Экзамен по физике. 9 класс.</t>
  </si>
  <si>
    <t>Уровень обученности</t>
  </si>
  <si>
    <t xml:space="preserve">Шаблон разработан учителем физики  и информатики Татьяной Николаевной Шамариной </t>
  </si>
  <si>
    <t>В ячейки, выделенные голубым цветом, нужно ввести данные</t>
  </si>
  <si>
    <t>Предмет:</t>
  </si>
  <si>
    <t>Класс:</t>
  </si>
  <si>
    <t>Учитель:</t>
  </si>
  <si>
    <t>Дата проведения:</t>
  </si>
  <si>
    <t>Тема работы:</t>
  </si>
  <si>
    <t>Количество заданий:</t>
  </si>
  <si>
    <t>Максимальный балл:</t>
  </si>
  <si>
    <t>№ задания:</t>
  </si>
  <si>
    <t>Проверяемые знания</t>
  </si>
  <si>
    <t>Вид работы:</t>
  </si>
  <si>
    <t>работа</t>
  </si>
  <si>
    <t>по</t>
  </si>
  <si>
    <t>Задания:</t>
  </si>
  <si>
    <t>Количество учеников, которые писали работу</t>
  </si>
  <si>
    <t>Анализ работы по предмету</t>
  </si>
  <si>
    <t>Тема:</t>
  </si>
  <si>
    <r>
      <t xml:space="preserve">Шаблон </t>
    </r>
    <r>
      <rPr>
        <b/>
        <i/>
        <sz val="12"/>
        <color theme="1"/>
        <rFont val="Calibri"/>
        <family val="2"/>
        <charset val="204"/>
        <scheme val="minor"/>
      </rPr>
      <t>"Анализ результатов работ учащихся"</t>
    </r>
    <r>
      <rPr>
        <i/>
        <sz val="12"/>
        <color theme="1"/>
        <rFont val="Calibri"/>
        <family val="2"/>
        <charset val="204"/>
        <scheme val="minor"/>
      </rPr>
      <t xml:space="preserve"> позволяет учителю проанализировать результаты проверочной, контрольной или иной работы и создать по ним сводную ведомость.</t>
    </r>
  </si>
  <si>
    <r>
      <t xml:space="preserve">Лист </t>
    </r>
    <r>
      <rPr>
        <b/>
        <i/>
        <sz val="12"/>
        <color theme="1"/>
        <rFont val="Calibri"/>
        <family val="2"/>
        <charset val="204"/>
        <scheme val="minor"/>
      </rPr>
      <t>Таблица</t>
    </r>
    <r>
      <rPr>
        <i/>
        <sz val="12"/>
        <color theme="1"/>
        <rFont val="Calibri"/>
        <family val="2"/>
        <charset val="204"/>
        <scheme val="minor"/>
      </rPr>
      <t>: на данном листе в столбце В учитель выбирает номер варианта для каждого ученика. В ячейку В2 вводит дату проведения работы. После выполнения заданий вводятся баллы, которые набрал каждый ученик по заданиям.Оценки, их количество, число ошибок по каждому заданию вычисляются автоматически.</t>
    </r>
  </si>
  <si>
    <t>Оценка 2</t>
  </si>
  <si>
    <t>Оценка 3</t>
  </si>
  <si>
    <t>Оценка 4</t>
  </si>
  <si>
    <t>Оценка 5</t>
  </si>
  <si>
    <t>от</t>
  </si>
  <si>
    <t>Количество баллов:</t>
  </si>
  <si>
    <t>до</t>
  </si>
  <si>
    <t>Введите в ячейки голубого цвета критерии оценивания (диапазонами):</t>
  </si>
  <si>
    <t>-</t>
  </si>
  <si>
    <t>Количество учеников, которые писали работу:</t>
  </si>
  <si>
    <t>Задания, которые вызвали затруднения от 20 до 50% учащихся</t>
  </si>
  <si>
    <t>Задания, которые вызвали затруднения у менее 20% учащихся</t>
  </si>
  <si>
    <t>1 - более 50%</t>
  </si>
  <si>
    <t>2 - более 20%</t>
  </si>
  <si>
    <t>3 - менее 20%</t>
  </si>
  <si>
    <t>4 - ни одного (справились все)</t>
  </si>
  <si>
    <r>
      <t xml:space="preserve">Лист </t>
    </r>
    <r>
      <rPr>
        <b/>
        <i/>
        <sz val="12"/>
        <color theme="1"/>
        <rFont val="Calibri"/>
        <family val="2"/>
        <charset val="204"/>
        <scheme val="minor"/>
      </rPr>
      <t>Списки</t>
    </r>
    <r>
      <rPr>
        <i/>
        <sz val="12"/>
        <color theme="1"/>
        <rFont val="Calibri"/>
        <family val="2"/>
        <charset val="204"/>
        <scheme val="minor"/>
      </rPr>
      <t xml:space="preserve">: на данном листе учитель вводит ФИО учеников и номера вариантов. Лишних учеников можно удалить. Нужно </t>
    </r>
    <r>
      <rPr>
        <b/>
        <i/>
        <sz val="12"/>
        <color theme="1"/>
        <rFont val="Calibri"/>
        <family val="2"/>
        <charset val="204"/>
        <scheme val="minor"/>
      </rPr>
      <t>обязательно</t>
    </r>
    <r>
      <rPr>
        <i/>
        <sz val="12"/>
        <color theme="1"/>
        <rFont val="Calibri"/>
        <family val="2"/>
        <charset val="204"/>
        <scheme val="minor"/>
      </rPr>
      <t xml:space="preserve"> ввести данные в ячейки, выделенные голубым цветом.Для каждого задания нужно ввести максимальный балл за него и проверяемые по заданию знания.На листе </t>
    </r>
    <r>
      <rPr>
        <b/>
        <i/>
        <sz val="12"/>
        <color theme="1"/>
        <rFont val="Calibri"/>
        <family val="2"/>
        <charset val="204"/>
        <scheme val="minor"/>
      </rPr>
      <t xml:space="preserve">1 </t>
    </r>
    <r>
      <rPr>
        <i/>
        <sz val="12"/>
        <color theme="1"/>
        <rFont val="Calibri"/>
        <family val="2"/>
        <charset val="204"/>
        <scheme val="minor"/>
      </rPr>
      <t>нужно ввести количество учеников и критерии оценивания (только в ячейки голубого цвета).</t>
    </r>
  </si>
  <si>
    <r>
      <t xml:space="preserve">Лист </t>
    </r>
    <r>
      <rPr>
        <b/>
        <i/>
        <sz val="12"/>
        <color theme="1"/>
        <rFont val="Calibri"/>
        <family val="2"/>
        <charset val="204"/>
        <scheme val="minor"/>
      </rPr>
      <t>Анализ1</t>
    </r>
    <r>
      <rPr>
        <i/>
        <sz val="12"/>
        <color theme="1"/>
        <rFont val="Calibri"/>
        <family val="2"/>
        <charset val="204"/>
        <scheme val="minor"/>
      </rPr>
      <t>: подсчитывается количество оценок, проценты качества, успеваемости и уровень обученности. Выводятся номера, которые не вызвали или вызвали затруднения у учащихся.</t>
    </r>
  </si>
  <si>
    <t>Самое главное: нужно правильно заполнить ячейки на листах Списки и 1. Тогда таблица будет правильно работать.</t>
  </si>
  <si>
    <t>Заполните следующую таблицу максимальными баллами и проверяемыми знаниями и умениями за каждое задание:</t>
  </si>
  <si>
    <t>Ученик 11</t>
  </si>
  <si>
    <t>Ученик 12</t>
  </si>
  <si>
    <t>Ученик 13</t>
  </si>
  <si>
    <t>Ученик 14</t>
  </si>
  <si>
    <t>Ученик 15</t>
  </si>
  <si>
    <t>Ученик 16</t>
  </si>
  <si>
    <t>Ученик 17</t>
  </si>
  <si>
    <t>Ученик 18</t>
  </si>
  <si>
    <t>Ученик 19</t>
  </si>
  <si>
    <t>Ученик 20</t>
  </si>
  <si>
    <t>Ученик 21</t>
  </si>
  <si>
    <t>Ученик 22</t>
  </si>
  <si>
    <t>Ученик 23</t>
  </si>
  <si>
    <t>Ученик 24</t>
  </si>
  <si>
    <t>Ученик 25</t>
  </si>
  <si>
    <t>Ученик 26</t>
  </si>
  <si>
    <t>Ученик 27</t>
  </si>
  <si>
    <t>Ученик 28</t>
  </si>
  <si>
    <t>Ученик 29</t>
  </si>
  <si>
    <t>Ученик 30</t>
  </si>
  <si>
    <t>Ученик 31</t>
  </si>
  <si>
    <t>Ученик 32</t>
  </si>
  <si>
    <t>Ученик 33</t>
  </si>
  <si>
    <t>Ученик 34</t>
  </si>
  <si>
    <t>Ученик 35</t>
  </si>
  <si>
    <t>Ученик 36</t>
  </si>
  <si>
    <t>Ученик 37</t>
  </si>
  <si>
    <t>Ученик 38</t>
  </si>
  <si>
    <t>Ученик 39</t>
  </si>
  <si>
    <t>Ученик 40</t>
  </si>
  <si>
    <t>макс</t>
  </si>
  <si>
    <t>мин</t>
  </si>
  <si>
    <t>Внимательно читайте примечания к ячейкам. Для этого нужно навести курсор мыши на ячейку, в верхнем правом углу которой стоит красный треугольник. Появится текст примечания</t>
  </si>
  <si>
    <t>Ученик 41</t>
  </si>
  <si>
    <t>Ученик 42</t>
  </si>
  <si>
    <t>Ученик 43</t>
  </si>
  <si>
    <t>Ученик 44</t>
  </si>
  <si>
    <t>Ученик 45</t>
  </si>
  <si>
    <t>Ученик 46</t>
  </si>
  <si>
    <t>Ученик 47</t>
  </si>
  <si>
    <t>Ученик 48</t>
  </si>
  <si>
    <t>Ученик 49</t>
  </si>
  <si>
    <t>Ученик 50</t>
  </si>
  <si>
    <t>Ученик 51</t>
  </si>
  <si>
    <t>Ученик 52</t>
  </si>
  <si>
    <t>Ученик 53</t>
  </si>
  <si>
    <t>Ученик 54</t>
  </si>
  <si>
    <t>Ученик 55</t>
  </si>
  <si>
    <t>Ученик 56</t>
  </si>
  <si>
    <t>Ученик 57</t>
  </si>
  <si>
    <t>Ученик 58</t>
  </si>
  <si>
    <t>Ученик 59</t>
  </si>
  <si>
    <t>Ученик 60</t>
  </si>
  <si>
    <t>Ученик 61</t>
  </si>
  <si>
    <t>Ученик 62</t>
  </si>
  <si>
    <t>Ученик 63</t>
  </si>
  <si>
    <t>Ученик 64</t>
  </si>
  <si>
    <t>Ученик 65</t>
  </si>
  <si>
    <t>Ученик 66</t>
  </si>
  <si>
    <t>Ученик 67</t>
  </si>
  <si>
    <t>Ученик 68</t>
  </si>
  <si>
    <t>Ученик 69</t>
  </si>
  <si>
    <t>Ученик 70</t>
  </si>
  <si>
    <t>Ученик 71</t>
  </si>
  <si>
    <t>Ученик 72</t>
  </si>
  <si>
    <t>Ученик 73</t>
  </si>
  <si>
    <t>Ученик 74</t>
  </si>
  <si>
    <t>Ученик 75</t>
  </si>
  <si>
    <t>Ученик 76</t>
  </si>
  <si>
    <t>Ученик 77</t>
  </si>
  <si>
    <t>Ученик 78</t>
  </si>
  <si>
    <t>Ученик 79</t>
  </si>
  <si>
    <t>Ученик 80</t>
  </si>
  <si>
    <t>Ученик 81</t>
  </si>
  <si>
    <t>Ученик 82</t>
  </si>
  <si>
    <t>Ученик 83</t>
  </si>
  <si>
    <t>Ученик 84</t>
  </si>
  <si>
    <t>Ученик 85</t>
  </si>
  <si>
    <t>Ученик 86</t>
  </si>
  <si>
    <t>Ученик 87</t>
  </si>
  <si>
    <t>Ученик 88</t>
  </si>
  <si>
    <t>Ученик 89</t>
  </si>
  <si>
    <t>Ученик 90</t>
  </si>
  <si>
    <t>Ученик 91</t>
  </si>
  <si>
    <t>Ученик 92</t>
  </si>
  <si>
    <t>Ученик 93</t>
  </si>
  <si>
    <t>Ученик 94</t>
  </si>
  <si>
    <t>Ученик 95</t>
  </si>
  <si>
    <t>Ученик 96</t>
  </si>
  <si>
    <t>Ученик 97</t>
  </si>
  <si>
    <t>Ученик 98</t>
  </si>
  <si>
    <t>Ученик 99</t>
  </si>
  <si>
    <t>Ученик 100</t>
  </si>
  <si>
    <t>Ученик 101</t>
  </si>
  <si>
    <t>Ученик 102</t>
  </si>
  <si>
    <t>Ученик 103</t>
  </si>
  <si>
    <t>Ученик 104</t>
  </si>
  <si>
    <t>Ученик 105</t>
  </si>
  <si>
    <t>Ученик 106</t>
  </si>
  <si>
    <t>Ученик 107</t>
  </si>
  <si>
    <t>Ученик 108</t>
  </si>
  <si>
    <t>Ученик 109</t>
  </si>
  <si>
    <t>Ученик 110</t>
  </si>
  <si>
    <t>Ученик 111</t>
  </si>
  <si>
    <t>Ученик 112</t>
  </si>
  <si>
    <t>Ученик 113</t>
  </si>
  <si>
    <t>Ученик 114</t>
  </si>
  <si>
    <t>Ученик 115</t>
  </si>
  <si>
    <t>Ученик 116</t>
  </si>
  <si>
    <t>Ученик 117</t>
  </si>
  <si>
    <t>Ученик 118</t>
  </si>
  <si>
    <t>Ученик 119</t>
  </si>
  <si>
    <t>Ученик 120</t>
  </si>
  <si>
    <t>Ученик 121</t>
  </si>
  <si>
    <t>Ученик 122</t>
  </si>
  <si>
    <t>Ученик 123</t>
  </si>
  <si>
    <t>Ученик 124</t>
  </si>
  <si>
    <t>Ученик 125</t>
  </si>
  <si>
    <t>Ученик 126</t>
  </si>
  <si>
    <t>Ученик 127</t>
  </si>
  <si>
    <t>Ученик 128</t>
  </si>
  <si>
    <t>Ученик 129</t>
  </si>
  <si>
    <t>Ученик 130</t>
  </si>
  <si>
    <t>Процент ошибок</t>
  </si>
  <si>
    <t>Если есть вопросы, можете написать письмо на адрес:</t>
  </si>
  <si>
    <t>inform-ikt@mail.ru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</si>
</sst>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%"/>
  </numFmts>
  <fonts count="3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2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indexed="81"/>
      <name val="Tahoma"/>
      <family val="2"/>
      <charset val="204"/>
    </font>
    <font>
      <b/>
      <sz val="11"/>
      <color indexed="10"/>
      <name val="Tahoma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6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2" borderId="1" xfId="0" applyNumberForma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/>
      <protection locked="0" hidden="1"/>
    </xf>
    <xf numFmtId="0" fontId="0" fillId="5" borderId="0" xfId="0" applyFill="1" applyProtection="1">
      <protection hidden="1"/>
    </xf>
    <xf numFmtId="0" fontId="0" fillId="0" borderId="1" xfId="0" applyBorder="1" applyProtection="1">
      <protection hidden="1"/>
    </xf>
    <xf numFmtId="0" fontId="0" fillId="6" borderId="1" xfId="0" applyFill="1" applyBorder="1" applyProtection="1">
      <protection locked="0" hidden="1"/>
    </xf>
    <xf numFmtId="0" fontId="0" fillId="0" borderId="1" xfId="0" applyBorder="1"/>
    <xf numFmtId="0" fontId="0" fillId="0" borderId="2" xfId="0" applyBorder="1"/>
    <xf numFmtId="0" fontId="0" fillId="9" borderId="13" xfId="0" applyFill="1" applyBorder="1"/>
    <xf numFmtId="0" fontId="0" fillId="9" borderId="14" xfId="0" applyFill="1" applyBorder="1"/>
    <xf numFmtId="0" fontId="0" fillId="0" borderId="6" xfId="0" applyBorder="1"/>
    <xf numFmtId="0" fontId="1" fillId="8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hidden="1"/>
    </xf>
    <xf numFmtId="0" fontId="0" fillId="10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protection hidden="1"/>
    </xf>
    <xf numFmtId="0" fontId="0" fillId="11" borderId="15" xfId="0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" fontId="16" fillId="7" borderId="3" xfId="0" applyNumberFormat="1" applyFont="1" applyFill="1" applyBorder="1" applyAlignment="1" applyProtection="1">
      <alignment horizontal="left" vertical="center"/>
      <protection hidden="1"/>
    </xf>
    <xf numFmtId="1" fontId="5" fillId="7" borderId="4" xfId="0" applyNumberFormat="1" applyFont="1" applyFill="1" applyBorder="1" applyAlignment="1" applyProtection="1">
      <alignment horizontal="center" vertical="center"/>
      <protection hidden="1"/>
    </xf>
    <xf numFmtId="49" fontId="5" fillId="7" borderId="4" xfId="0" applyNumberFormat="1" applyFon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center" vertical="center"/>
      <protection hidden="1"/>
    </xf>
    <xf numFmtId="14" fontId="0" fillId="3" borderId="2" xfId="0" applyNumberForma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6" borderId="1" xfId="0" applyFill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wrapText="1"/>
      <protection hidden="1"/>
    </xf>
    <xf numFmtId="0" fontId="22" fillId="0" borderId="0" xfId="0" applyFont="1" applyFill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165" fontId="22" fillId="0" borderId="0" xfId="1" applyNumberFormat="1" applyFont="1" applyProtection="1">
      <protection hidden="1"/>
    </xf>
    <xf numFmtId="0" fontId="10" fillId="5" borderId="0" xfId="0" applyFont="1" applyFill="1" applyAlignment="1" applyProtection="1">
      <alignment vertical="center"/>
      <protection hidden="1"/>
    </xf>
    <xf numFmtId="0" fontId="22" fillId="15" borderId="0" xfId="0" applyFont="1" applyFill="1" applyProtection="1"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20" fillId="5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/>
      <protection hidden="1"/>
    </xf>
    <xf numFmtId="0" fontId="11" fillId="5" borderId="0" xfId="0" applyFont="1" applyFill="1" applyAlignment="1" applyProtection="1">
      <alignment horizontal="center" vertical="center" wrapText="1"/>
      <protection hidden="1"/>
    </xf>
    <xf numFmtId="0" fontId="28" fillId="5" borderId="0" xfId="2" applyFont="1" applyFill="1" applyAlignment="1" applyProtection="1">
      <alignment horizontal="center" vertical="center"/>
      <protection hidden="1"/>
    </xf>
    <xf numFmtId="0" fontId="29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1" fillId="5" borderId="0" xfId="0" applyFont="1" applyFill="1" applyAlignment="1" applyProtection="1">
      <alignment horizontal="left" vertical="center" wrapText="1"/>
      <protection hidden="1"/>
    </xf>
    <xf numFmtId="0" fontId="11" fillId="5" borderId="0" xfId="0" applyFont="1" applyFill="1" applyAlignment="1" applyProtection="1">
      <alignment vertical="center" wrapText="1"/>
      <protection hidden="1"/>
    </xf>
    <xf numFmtId="0" fontId="20" fillId="5" borderId="0" xfId="0" applyFont="1" applyFill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6" borderId="1" xfId="0" applyFill="1" applyBorder="1" applyAlignment="1" applyProtection="1">
      <alignment horizontal="left"/>
      <protection locked="0" hidden="1"/>
    </xf>
    <xf numFmtId="14" fontId="0" fillId="6" borderId="1" xfId="0" applyNumberFormat="1" applyFill="1" applyBorder="1" applyAlignment="1" applyProtection="1">
      <alignment horizontal="left"/>
      <protection locked="0" hidden="1"/>
    </xf>
    <xf numFmtId="0" fontId="0" fillId="0" borderId="1" xfId="0" applyBorder="1" applyAlignment="1" applyProtection="1">
      <alignment horizontal="center"/>
      <protection hidden="1"/>
    </xf>
    <xf numFmtId="0" fontId="0" fillId="10" borderId="7" xfId="0" applyFill="1" applyBorder="1" applyAlignment="1" applyProtection="1">
      <alignment horizontal="center"/>
      <protection hidden="1"/>
    </xf>
    <xf numFmtId="0" fontId="0" fillId="10" borderId="8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11" borderId="1" xfId="0" applyFill="1" applyBorder="1" applyAlignment="1" applyProtection="1">
      <alignment horizontal="center"/>
      <protection hidden="1"/>
    </xf>
    <xf numFmtId="0" fontId="6" fillId="10" borderId="7" xfId="0" applyFont="1" applyFill="1" applyBorder="1" applyAlignment="1" applyProtection="1">
      <alignment horizontal="center"/>
      <protection hidden="1"/>
    </xf>
    <xf numFmtId="0" fontId="6" fillId="10" borderId="8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Alignment="1" applyProtection="1">
      <alignment horizontal="center" vertical="top" textRotation="90" wrapText="1"/>
      <protection hidden="1"/>
    </xf>
    <xf numFmtId="0" fontId="19" fillId="12" borderId="0" xfId="0" applyFont="1" applyFill="1" applyAlignment="1" applyProtection="1">
      <alignment horizontal="right" vertical="center"/>
      <protection hidden="1"/>
    </xf>
    <xf numFmtId="0" fontId="19" fillId="12" borderId="0" xfId="0" applyFont="1" applyFill="1" applyAlignment="1" applyProtection="1">
      <alignment horizontal="center" vertical="center"/>
      <protection hidden="1"/>
    </xf>
    <xf numFmtId="0" fontId="19" fillId="12" borderId="0" xfId="0" applyFont="1" applyFill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center" vertical="top" textRotation="90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8" fillId="14" borderId="1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22" fillId="0" borderId="15" xfId="0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16" fillId="14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9" fontId="16" fillId="0" borderId="1" xfId="1" applyFont="1" applyBorder="1" applyAlignment="1" applyProtection="1">
      <alignment horizontal="center" vertical="center"/>
      <protection hidden="1"/>
    </xf>
    <xf numFmtId="9" fontId="5" fillId="0" borderId="16" xfId="1" applyFont="1" applyBorder="1" applyAlignment="1" applyProtection="1">
      <alignment horizontal="center" vertical="center"/>
      <protection hidden="1"/>
    </xf>
    <xf numFmtId="9" fontId="5" fillId="0" borderId="1" xfId="1" applyFont="1" applyBorder="1" applyAlignment="1" applyProtection="1">
      <alignment horizontal="center" vertical="center"/>
      <protection hidden="1"/>
    </xf>
    <xf numFmtId="1" fontId="16" fillId="7" borderId="2" xfId="0" applyNumberFormat="1" applyFont="1" applyFill="1" applyBorder="1" applyAlignment="1" applyProtection="1">
      <alignment horizontal="right" vertical="center"/>
      <protection hidden="1"/>
    </xf>
    <xf numFmtId="1" fontId="16" fillId="7" borderId="4" xfId="0" applyNumberFormat="1" applyFont="1" applyFill="1" applyBorder="1" applyAlignment="1" applyProtection="1">
      <alignment horizontal="right" vertical="center"/>
      <protection hidden="1"/>
    </xf>
    <xf numFmtId="0" fontId="16" fillId="7" borderId="12" xfId="0" applyFont="1" applyFill="1" applyBorder="1" applyAlignment="1" applyProtection="1">
      <alignment horizontal="center" vertical="center"/>
      <protection hidden="1"/>
    </xf>
    <xf numFmtId="0" fontId="16" fillId="7" borderId="5" xfId="0" applyFont="1" applyFill="1" applyBorder="1" applyAlignment="1" applyProtection="1">
      <alignment horizontal="center" vertical="center"/>
      <protection hidden="1"/>
    </xf>
    <xf numFmtId="0" fontId="16" fillId="7" borderId="7" xfId="0" applyFont="1" applyFill="1" applyBorder="1" applyAlignment="1" applyProtection="1">
      <alignment horizontal="center" vertical="center"/>
      <protection hidden="1"/>
    </xf>
    <xf numFmtId="0" fontId="16" fillId="7" borderId="10" xfId="0" applyFont="1" applyFill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 wrapText="1"/>
      <protection hidden="1"/>
    </xf>
    <xf numFmtId="0" fontId="0" fillId="0" borderId="4" xfId="0" applyFont="1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locked="0" hidden="1"/>
    </xf>
    <xf numFmtId="164" fontId="16" fillId="0" borderId="1" xfId="0" applyNumberFormat="1" applyFont="1" applyBorder="1" applyAlignment="1" applyProtection="1">
      <alignment horizontal="center" vertical="center"/>
      <protection hidden="1"/>
    </xf>
    <xf numFmtId="0" fontId="16" fillId="7" borderId="1" xfId="0" applyFont="1" applyFill="1" applyBorder="1" applyAlignment="1" applyProtection="1">
      <alignment horizontal="center" vertical="center" wrapText="1"/>
      <protection hidden="1"/>
    </xf>
    <xf numFmtId="0" fontId="16" fillId="7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14"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Анализ1!$AG$1</c:f>
              <c:strCache>
                <c:ptCount val="1"/>
                <c:pt idx="0">
                  <c:v>Процент ошибок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Анализ1!$AG$3:$BT$3</c:f>
              <c:numCache>
                <c:formatCode>0.0%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Анализ1!$AG$2:$BT$2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015224"/>
        <c:axId val="254014440"/>
      </c:barChart>
      <c:catAx>
        <c:axId val="254015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014440"/>
        <c:crosses val="autoZero"/>
        <c:auto val="1"/>
        <c:lblAlgn val="ctr"/>
        <c:lblOffset val="100"/>
        <c:noMultiLvlLbl val="0"/>
      </c:catAx>
      <c:valAx>
        <c:axId val="25401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01522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Анализ1!$A$1</c:f>
          <c:strCache>
            <c:ptCount val="1"/>
            <c:pt idx="0">
              <c:v>Анализ работы по предмету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none" spc="0" baseline="0">
              <a:ln/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2000" b="1" i="0" u="none" strike="noStrike" kern="1200" cap="none" spc="0" baseline="0">
                    <a:ln/>
                    <a:solidFill>
                      <a:schemeClr val="accent6">
                        <a:lumMod val="75000"/>
                      </a:schemeClr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Анализ1!$AH$5:$AH$8</c:f>
              <c:strCache>
                <c:ptCount val="4"/>
                <c:pt idx="0">
                  <c:v>Количество "5"</c:v>
                </c:pt>
                <c:pt idx="1">
                  <c:v>Количество "4"</c:v>
                </c:pt>
                <c:pt idx="2">
                  <c:v>Количество "3"</c:v>
                </c:pt>
                <c:pt idx="3">
                  <c:v>Количество "2"</c:v>
                </c:pt>
              </c:strCache>
            </c:strRef>
          </c:cat>
          <c:val>
            <c:numRef>
              <c:f>Анализ1!$AI$5:$AI$8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016008"/>
        <c:axId val="254016400"/>
      </c:barChart>
      <c:catAx>
        <c:axId val="254016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cap="none" spc="0" baseline="0">
                <a:ln/>
                <a:solidFill>
                  <a:schemeClr val="accent6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016400"/>
        <c:crosses val="autoZero"/>
        <c:auto val="1"/>
        <c:lblAlgn val="ctr"/>
        <c:lblOffset val="100"/>
        <c:noMultiLvlLbl val="0"/>
      </c:catAx>
      <c:valAx>
        <c:axId val="25401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2000" b="1" i="0" u="none" strike="noStrike" kern="1200" cap="none" spc="0" baseline="0">
                <a:ln/>
                <a:solidFill>
                  <a:schemeClr val="accent6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01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sheetProtection algorithmName="SHA-512" hashValue="iI/zbPfup6IZh+rsXwUC692trojG+1tEU4epPAE5ljEw8kpYG659wACmxKpyYimYcD6ryS9am+9Hs4J616nSMw==" saltValue="KfJrzyi9nKD98J+UVhmlpA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1057;&#1087;&#1080;&#1089;&#1082;&#1080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1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58;&#1072;&#1073;&#1083;&#1080;&#1094;&#1072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180975</xdr:colOff>
      <xdr:row>20</xdr:row>
      <xdr:rowOff>114300</xdr:rowOff>
    </xdr:from>
    <xdr:to>
      <xdr:col>19</xdr:col>
      <xdr:colOff>266700</xdr:colOff>
      <xdr:row>23</xdr:row>
      <xdr:rowOff>114300</xdr:rowOff>
    </xdr:to>
    <xdr:sp macro="" textlink="">
      <xdr:nvSpPr>
        <xdr:cNvPr id="2" name="Стрелка вправо 1">
          <a:hlinkClick xmlns:r="http://schemas.openxmlformats.org/officeDocument/2006/relationships" r:id="rId1"/>
        </xdr:cNvPr>
        <xdr:cNvSpPr/>
      </xdr:nvSpPr>
      <xdr:spPr>
        <a:xfrm>
          <a:off x="6581775" y="4962525"/>
          <a:ext cx="1724025" cy="571500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 b="1"/>
            <a:t>Далее</a:t>
          </a:r>
          <a:endParaRPr lang="ru-RU" sz="1100" b="1"/>
        </a:p>
      </xdr:txBody>
    </xdr:sp>
    <xdr:clientData/>
  </xdr:twoCellAnchor>
  <xdr:twoCellAnchor editAs="oneCell">
    <xdr:from>
      <xdr:col>20</xdr:col>
      <xdr:colOff>1</xdr:colOff>
      <xdr:row>9</xdr:row>
      <xdr:rowOff>0</xdr:rowOff>
    </xdr:from>
    <xdr:to>
      <xdr:col>26</xdr:col>
      <xdr:colOff>68036</xdr:colOff>
      <xdr:row>27</xdr:row>
      <xdr:rowOff>157477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6" y="1714500"/>
          <a:ext cx="3725635" cy="4624702"/>
        </a:xfrm>
        <a:prstGeom prst="rect">
          <a:avLst/>
        </a:prstGeom>
      </xdr:spPr>
    </xdr:pic>
    <xdr:clientData/>
  </xdr:twoCellAnchor>
  <xdr:twoCellAnchor editAs="oneCell">
    <xdr:from>
      <xdr:col>0</xdr:col>
      <xdr:colOff>68035</xdr:colOff>
      <xdr:row>27</xdr:row>
      <xdr:rowOff>144236</xdr:rowOff>
    </xdr:from>
    <xdr:to>
      <xdr:col>20</xdr:col>
      <xdr:colOff>462938</xdr:colOff>
      <xdr:row>45</xdr:row>
      <xdr:rowOff>68036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" y="6325961"/>
          <a:ext cx="9053128" cy="335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4347882</xdr:colOff>
      <xdr:row>3</xdr:row>
      <xdr:rowOff>33617</xdr:rowOff>
    </xdr:from>
    <xdr:to>
      <xdr:col>8</xdr:col>
      <xdr:colOff>6342529</xdr:colOff>
      <xdr:row>6</xdr:row>
      <xdr:rowOff>5042</xdr:rowOff>
    </xdr:to>
    <xdr:sp macro="" textlink="">
      <xdr:nvSpPr>
        <xdr:cNvPr id="2" name="Стрелка вправо 1">
          <a:hlinkClick xmlns:r="http://schemas.openxmlformats.org/officeDocument/2006/relationships" r:id="rId1"/>
        </xdr:cNvPr>
        <xdr:cNvSpPr/>
      </xdr:nvSpPr>
      <xdr:spPr>
        <a:xfrm>
          <a:off x="10959353" y="605117"/>
          <a:ext cx="1994647" cy="542925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 b="1"/>
            <a:t>Далее</a:t>
          </a:r>
          <a:endParaRPr lang="ru-RU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8</xdr:row>
      <xdr:rowOff>66675</xdr:rowOff>
    </xdr:from>
    <xdr:to>
      <xdr:col>8</xdr:col>
      <xdr:colOff>409575</xdr:colOff>
      <xdr:row>11</xdr:row>
      <xdr:rowOff>38100</xdr:rowOff>
    </xdr:to>
    <xdr:sp macro="" textlink="">
      <xdr:nvSpPr>
        <xdr:cNvPr id="2" name="Стрелка вправо 1">
          <a:hlinkClick xmlns:r="http://schemas.openxmlformats.org/officeDocument/2006/relationships" r:id="rId1"/>
        </xdr:cNvPr>
        <xdr:cNvSpPr/>
      </xdr:nvSpPr>
      <xdr:spPr>
        <a:xfrm>
          <a:off x="2409825" y="2352675"/>
          <a:ext cx="1285875" cy="542925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 b="1"/>
            <a:t>Далее</a:t>
          </a:r>
          <a:endParaRPr lang="ru-RU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80962</xdr:colOff>
      <xdr:row>0</xdr:row>
      <xdr:rowOff>15875</xdr:rowOff>
    </xdr:from>
    <xdr:to>
      <xdr:col>63</xdr:col>
      <xdr:colOff>95250</xdr:colOff>
      <xdr:row>10</xdr:row>
      <xdr:rowOff>342900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YandexDisk\&#1064;&#1072;&#1073;&#1083;&#1086;&#1085;&#1099;%20&#1054;&#1043;&#1069;%20&#1080;%20&#1045;&#1043;&#1069;\&#1060;&#1080;&#1079;&#1080;&#1082;&#1072;\&#1040;&#1085;&#1072;&#1083;&#1080;&#1079;%20&#1088;&#1077;&#1079;&#1091;&#1083;&#1100;&#1090;&#1072;&#1090;&#1086;&#1074;%20&#1054;&#1043;&#1069;%20&#1087;&#1086;%20&#1080;&#1085;&#1092;&#1086;&#1088;&#1084;&#1072;&#1090;&#1080;&#1082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Roaming\Microsoft\Excel\&#1040;&#1085;&#1072;&#1083;&#1080;&#1079;%20&#1088;&#1077;&#1079;&#1091;&#1083;&#1100;&#1090;&#1072;&#1090;&#1086;&#1074;%20&#1088;&#1072;&#1073;&#1086;&#1090;&#1099;%20&#1091;&#1095;&#1072;&#1097;&#1080;&#1093;&#1089;&#1103;-40%20&#1095;&#1077;&#1083;&#1086;&#1074;&#1077;&#1082;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ительная записка"/>
      <sheetName val="Списки"/>
      <sheetName val="3"/>
      <sheetName val="Анализ1"/>
      <sheetName val="Бланк"/>
    </sheetNames>
    <sheetDataSet>
      <sheetData sheetId="0"/>
      <sheetData sheetId="1">
        <row r="2">
          <cell r="C2">
            <v>0</v>
          </cell>
        </row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</sheetData>
      <sheetData sheetId="2">
        <row r="4">
          <cell r="U4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ительная записка"/>
      <sheetName val="Списки"/>
      <sheetName val="1"/>
      <sheetName val="Таблица"/>
      <sheetName val="Анализ1"/>
      <sheetName val="Диаграмма1"/>
      <sheetName val="Доп.лист"/>
      <sheetName val="Бланк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-ikt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zoomScale="90" zoomScaleNormal="90" workbookViewId="0">
      <selection activeCell="T12" sqref="T12"/>
    </sheetView>
  </sheetViews>
  <sheetFormatPr defaultRowHeight="15" x14ac:dyDescent="0.25"/>
  <cols>
    <col min="1" max="17" width="6" style="1" customWidth="1"/>
    <col min="18" max="20" width="9.28515625" style="1" customWidth="1"/>
    <col min="21" max="16384" width="9.140625" style="1"/>
  </cols>
  <sheetData>
    <row r="1" spans="1:25" ht="15" customHeight="1" x14ac:dyDescent="0.25">
      <c r="A1" s="46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 t="s">
        <v>212</v>
      </c>
      <c r="Q1" s="47"/>
      <c r="R1" s="47"/>
      <c r="S1" s="47"/>
      <c r="T1" s="47"/>
      <c r="U1" s="48" t="s">
        <v>120</v>
      </c>
      <c r="V1" s="48"/>
      <c r="W1" s="48"/>
      <c r="X1" s="48"/>
      <c r="Y1" s="48"/>
    </row>
    <row r="2" spans="1:2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  <c r="Q2" s="47"/>
      <c r="R2" s="47"/>
      <c r="S2" s="47"/>
      <c r="T2" s="47"/>
      <c r="U2" s="48"/>
      <c r="V2" s="48"/>
      <c r="W2" s="48"/>
      <c r="X2" s="48"/>
      <c r="Y2" s="48"/>
    </row>
    <row r="3" spans="1:25" ht="15" customHeight="1" x14ac:dyDescent="0.25">
      <c r="A3" s="8"/>
      <c r="B3" s="8"/>
      <c r="C3" s="8"/>
      <c r="D3" s="44"/>
      <c r="E3" s="49" t="s">
        <v>26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7"/>
      <c r="Q3" s="47"/>
      <c r="R3" s="47"/>
      <c r="S3" s="47"/>
      <c r="T3" s="47"/>
      <c r="U3" s="48"/>
      <c r="V3" s="48"/>
      <c r="W3" s="48"/>
      <c r="X3" s="48"/>
      <c r="Y3" s="48"/>
    </row>
    <row r="4" spans="1:25" ht="15" customHeight="1" x14ac:dyDescent="0.25">
      <c r="A4" s="8"/>
      <c r="B4" s="8"/>
      <c r="C4" s="8"/>
      <c r="D4" s="44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7"/>
      <c r="Q4" s="47"/>
      <c r="R4" s="47"/>
      <c r="S4" s="47"/>
      <c r="T4" s="47"/>
      <c r="U4" s="48"/>
      <c r="V4" s="48"/>
      <c r="W4" s="48"/>
      <c r="X4" s="48"/>
      <c r="Y4" s="48"/>
    </row>
    <row r="5" spans="1:25" x14ac:dyDescent="0.25">
      <c r="A5" s="8"/>
      <c r="B5" s="8"/>
      <c r="C5" s="8"/>
      <c r="D5" s="50" t="s">
        <v>66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 t="s">
        <v>213</v>
      </c>
      <c r="S5" s="52"/>
      <c r="T5" s="52"/>
      <c r="U5" s="48"/>
      <c r="V5" s="48"/>
      <c r="W5" s="48"/>
      <c r="X5" s="48"/>
      <c r="Y5" s="48"/>
    </row>
    <row r="6" spans="1:25" x14ac:dyDescent="0.25">
      <c r="A6" s="8"/>
      <c r="B6" s="8"/>
      <c r="C6" s="8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2"/>
      <c r="S6" s="52"/>
      <c r="T6" s="52"/>
      <c r="U6" s="48"/>
      <c r="V6" s="48"/>
      <c r="W6" s="48"/>
      <c r="X6" s="48"/>
      <c r="Y6" s="48"/>
    </row>
    <row r="7" spans="1:25" x14ac:dyDescent="0.25">
      <c r="A7" s="8"/>
      <c r="B7" s="8"/>
      <c r="C7" s="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8"/>
      <c r="S7" s="8"/>
      <c r="T7" s="8"/>
      <c r="U7" s="48"/>
      <c r="V7" s="48"/>
      <c r="W7" s="48"/>
      <c r="X7" s="48"/>
      <c r="Y7" s="48"/>
    </row>
    <row r="8" spans="1:25" x14ac:dyDescent="0.25">
      <c r="A8" s="8"/>
      <c r="B8" s="8"/>
      <c r="C8" s="8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8"/>
      <c r="S8" s="8"/>
      <c r="T8" s="8"/>
      <c r="U8" s="48"/>
      <c r="V8" s="48"/>
      <c r="W8" s="48"/>
      <c r="X8" s="48"/>
      <c r="Y8" s="48"/>
    </row>
    <row r="9" spans="1:25" x14ac:dyDescent="0.25">
      <c r="A9" s="8"/>
      <c r="B9" s="8"/>
      <c r="C9" s="8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8"/>
      <c r="S9" s="8"/>
      <c r="T9" s="8"/>
    </row>
    <row r="10" spans="1:25" x14ac:dyDescent="0.25">
      <c r="A10" s="8"/>
      <c r="B10" s="8"/>
      <c r="C10" s="8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8"/>
      <c r="S10" s="8"/>
      <c r="T10" s="8"/>
    </row>
    <row r="11" spans="1:25" ht="15" customHeight="1" x14ac:dyDescent="0.25">
      <c r="A11" s="8"/>
      <c r="B11" s="8"/>
      <c r="C11" s="8"/>
      <c r="D11" s="53" t="s">
        <v>27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8"/>
      <c r="S11" s="8"/>
      <c r="T11" s="8"/>
    </row>
    <row r="12" spans="1:25" ht="30" customHeight="1" x14ac:dyDescent="0.25">
      <c r="A12" s="8"/>
      <c r="B12" s="8"/>
      <c r="C12" s="54" t="s">
        <v>84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8"/>
    </row>
    <row r="13" spans="1:25" ht="25.5" customHeight="1" x14ac:dyDescent="0.25">
      <c r="A13" s="8"/>
      <c r="B13" s="8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8"/>
    </row>
    <row r="14" spans="1:25" ht="25.5" customHeight="1" x14ac:dyDescent="0.25">
      <c r="A14" s="8"/>
      <c r="B14" s="8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8"/>
    </row>
    <row r="15" spans="1:25" ht="19.5" customHeight="1" x14ac:dyDescent="0.25">
      <c r="A15" s="8"/>
      <c r="B15" s="8"/>
      <c r="C15" s="55" t="s">
        <v>67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8"/>
    </row>
    <row r="16" spans="1:25" ht="19.5" customHeight="1" x14ac:dyDescent="0.25">
      <c r="A16" s="8"/>
      <c r="B16" s="8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8"/>
    </row>
    <row r="17" spans="1:20" ht="19.5" customHeight="1" x14ac:dyDescent="0.25">
      <c r="A17" s="8"/>
      <c r="B17" s="8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8"/>
    </row>
    <row r="18" spans="1:20" ht="19.5" customHeight="1" x14ac:dyDescent="0.25">
      <c r="A18" s="8"/>
      <c r="B18" s="8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8"/>
    </row>
    <row r="19" spans="1:20" x14ac:dyDescent="0.25">
      <c r="A19" s="8"/>
      <c r="B19" s="8"/>
      <c r="C19" s="54" t="s">
        <v>85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8"/>
    </row>
    <row r="20" spans="1:20" ht="42.75" customHeight="1" x14ac:dyDescent="0.25">
      <c r="A20" s="8"/>
      <c r="B20" s="8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8"/>
    </row>
    <row r="21" spans="1:20" x14ac:dyDescent="0.25">
      <c r="A21" s="8"/>
      <c r="B21" s="8"/>
      <c r="C21" s="56" t="s">
        <v>86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8"/>
    </row>
    <row r="22" spans="1:20" x14ac:dyDescent="0.25">
      <c r="A22" s="8"/>
      <c r="B22" s="8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8"/>
    </row>
    <row r="23" spans="1:20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</sheetData>
  <sheetProtection algorithmName="SHA-512" hashValue="VZRo/+cjP8l7wURw0XNC15MWyGx8KNef1R+TZ3ELqeR8WbMnnDv15tCskMzMhMOhRq/6+Tqt0EbbGjQP6mmjEw==" saltValue="Gwye8J8cJ1dprlOPizQO+g==" spinCount="100000" sheet="1" objects="1" scenarios="1"/>
  <mergeCells count="11">
    <mergeCell ref="D11:Q11"/>
    <mergeCell ref="C12:S14"/>
    <mergeCell ref="C15:S18"/>
    <mergeCell ref="C19:S20"/>
    <mergeCell ref="C21:S22"/>
    <mergeCell ref="A1:O2"/>
    <mergeCell ref="P1:T4"/>
    <mergeCell ref="U1:Y8"/>
    <mergeCell ref="E3:O4"/>
    <mergeCell ref="D5:Q10"/>
    <mergeCell ref="R5:T6"/>
  </mergeCells>
  <hyperlinks>
    <hyperlink ref="R5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35"/>
  <sheetViews>
    <sheetView showGridLines="0" zoomScale="85" zoomScaleNormal="85" workbookViewId="0">
      <selection activeCell="G8" sqref="G8:N8"/>
    </sheetView>
  </sheetViews>
  <sheetFormatPr defaultRowHeight="15" x14ac:dyDescent="0.25"/>
  <cols>
    <col min="1" max="1" width="9.140625" style="1"/>
    <col min="2" max="2" width="26.140625" style="1" customWidth="1"/>
    <col min="3" max="3" width="18.42578125" style="1" customWidth="1"/>
    <col min="4" max="8" width="9.140625" style="1"/>
    <col min="9" max="9" width="100.140625" style="1" customWidth="1"/>
    <col min="10" max="14" width="1.140625" style="1" customWidth="1"/>
    <col min="15" max="15" width="23.42578125" style="1" customWidth="1"/>
    <col min="16" max="56" width="3.5703125" style="1" hidden="1" customWidth="1"/>
    <col min="57" max="16384" width="9.140625" style="1"/>
  </cols>
  <sheetData>
    <row r="1" spans="1:55" x14ac:dyDescent="0.25">
      <c r="A1" s="9" t="s">
        <v>28</v>
      </c>
      <c r="B1" s="9" t="s">
        <v>29</v>
      </c>
      <c r="C1" s="19" t="s">
        <v>2</v>
      </c>
      <c r="D1" s="61" t="s">
        <v>49</v>
      </c>
      <c r="E1" s="62"/>
      <c r="F1" s="62"/>
      <c r="G1" s="62"/>
      <c r="H1" s="62"/>
      <c r="I1" s="62"/>
      <c r="J1" s="62"/>
      <c r="K1" s="62"/>
      <c r="L1" s="62"/>
      <c r="M1" s="62"/>
      <c r="N1" s="62"/>
      <c r="P1" s="1">
        <v>1</v>
      </c>
      <c r="Q1" s="1">
        <v>2</v>
      </c>
      <c r="R1" s="1">
        <v>3</v>
      </c>
      <c r="S1" s="1">
        <v>4</v>
      </c>
      <c r="T1" s="1">
        <v>5</v>
      </c>
      <c r="U1" s="1">
        <v>6</v>
      </c>
      <c r="V1" s="1">
        <v>7</v>
      </c>
      <c r="W1" s="1">
        <v>8</v>
      </c>
      <c r="X1" s="1">
        <v>9</v>
      </c>
      <c r="Y1" s="1">
        <v>10</v>
      </c>
      <c r="Z1" s="1">
        <v>11</v>
      </c>
      <c r="AA1" s="1">
        <v>12</v>
      </c>
      <c r="AB1" s="1">
        <v>13</v>
      </c>
      <c r="AC1" s="1">
        <v>14</v>
      </c>
      <c r="AD1" s="1">
        <v>15</v>
      </c>
      <c r="AE1" s="1">
        <v>16</v>
      </c>
      <c r="AF1" s="1">
        <v>17</v>
      </c>
      <c r="AG1" s="1">
        <v>18</v>
      </c>
      <c r="AH1" s="1">
        <v>19</v>
      </c>
      <c r="AI1" s="1">
        <v>20</v>
      </c>
      <c r="AJ1" s="1">
        <v>21</v>
      </c>
      <c r="AK1" s="1">
        <v>22</v>
      </c>
      <c r="AL1" s="1">
        <v>23</v>
      </c>
      <c r="AM1" s="1">
        <v>24</v>
      </c>
      <c r="AN1" s="1">
        <v>25</v>
      </c>
      <c r="AO1" s="1">
        <v>26</v>
      </c>
      <c r="AP1" s="1">
        <v>27</v>
      </c>
      <c r="AQ1" s="1">
        <v>28</v>
      </c>
      <c r="AR1" s="1">
        <v>29</v>
      </c>
      <c r="AS1" s="1">
        <v>30</v>
      </c>
      <c r="AT1" s="1">
        <v>31</v>
      </c>
      <c r="AU1" s="1">
        <v>32</v>
      </c>
      <c r="AV1" s="1">
        <v>33</v>
      </c>
      <c r="AW1" s="1">
        <v>34</v>
      </c>
      <c r="AX1" s="1">
        <v>35</v>
      </c>
      <c r="AY1" s="1">
        <v>36</v>
      </c>
      <c r="AZ1" s="1">
        <v>37</v>
      </c>
      <c r="BA1" s="1">
        <v>38</v>
      </c>
      <c r="BB1" s="1">
        <v>39</v>
      </c>
      <c r="BC1" s="1">
        <v>40</v>
      </c>
    </row>
    <row r="2" spans="1:55" x14ac:dyDescent="0.25">
      <c r="A2" s="17">
        <v>1</v>
      </c>
      <c r="B2" s="10" t="s">
        <v>30</v>
      </c>
      <c r="C2" s="37"/>
      <c r="D2" s="57" t="s">
        <v>50</v>
      </c>
      <c r="E2" s="57"/>
      <c r="F2" s="57"/>
      <c r="G2" s="58"/>
      <c r="H2" s="58"/>
      <c r="I2" s="58"/>
      <c r="J2" s="58"/>
      <c r="K2" s="58"/>
      <c r="L2" s="58"/>
      <c r="M2" s="58"/>
      <c r="N2" s="58"/>
      <c r="P2" s="1">
        <v>2</v>
      </c>
    </row>
    <row r="3" spans="1:55" x14ac:dyDescent="0.25">
      <c r="A3" s="17">
        <v>2</v>
      </c>
      <c r="B3" s="10" t="s">
        <v>31</v>
      </c>
      <c r="C3" s="37"/>
      <c r="D3" s="57" t="s">
        <v>51</v>
      </c>
      <c r="E3" s="57"/>
      <c r="F3" s="57"/>
      <c r="G3" s="58"/>
      <c r="H3" s="58"/>
      <c r="I3" s="58"/>
      <c r="J3" s="58"/>
      <c r="K3" s="58"/>
      <c r="L3" s="58"/>
      <c r="M3" s="58"/>
      <c r="N3" s="58"/>
      <c r="P3" s="1">
        <v>3</v>
      </c>
    </row>
    <row r="4" spans="1:55" x14ac:dyDescent="0.25">
      <c r="A4" s="17">
        <v>3</v>
      </c>
      <c r="B4" s="10" t="s">
        <v>32</v>
      </c>
      <c r="C4" s="37"/>
      <c r="D4" s="57" t="s">
        <v>52</v>
      </c>
      <c r="E4" s="57"/>
      <c r="F4" s="57"/>
      <c r="G4" s="58"/>
      <c r="H4" s="58"/>
      <c r="I4" s="58"/>
      <c r="J4" s="58"/>
      <c r="K4" s="58"/>
      <c r="L4" s="58"/>
      <c r="M4" s="58"/>
      <c r="N4" s="58"/>
      <c r="P4" s="1">
        <v>4</v>
      </c>
    </row>
    <row r="5" spans="1:55" x14ac:dyDescent="0.25">
      <c r="A5" s="17">
        <v>4</v>
      </c>
      <c r="B5" s="10" t="s">
        <v>33</v>
      </c>
      <c r="C5" s="37"/>
      <c r="D5" s="57" t="s">
        <v>53</v>
      </c>
      <c r="E5" s="57"/>
      <c r="F5" s="57"/>
      <c r="G5" s="59"/>
      <c r="H5" s="59"/>
      <c r="I5" s="59"/>
      <c r="J5" s="59"/>
      <c r="K5" s="59"/>
      <c r="L5" s="59"/>
      <c r="M5" s="59"/>
      <c r="N5" s="59"/>
      <c r="P5" s="1">
        <v>5</v>
      </c>
    </row>
    <row r="6" spans="1:55" x14ac:dyDescent="0.25">
      <c r="A6" s="17">
        <v>5</v>
      </c>
      <c r="B6" s="10" t="s">
        <v>34</v>
      </c>
      <c r="C6" s="37"/>
      <c r="D6" s="57" t="s">
        <v>54</v>
      </c>
      <c r="E6" s="57"/>
      <c r="F6" s="57"/>
      <c r="G6" s="58"/>
      <c r="H6" s="58"/>
      <c r="I6" s="58"/>
      <c r="J6" s="58"/>
      <c r="K6" s="58"/>
      <c r="L6" s="58"/>
      <c r="M6" s="58"/>
      <c r="N6" s="58"/>
      <c r="P6" s="1">
        <v>6</v>
      </c>
    </row>
    <row r="7" spans="1:55" x14ac:dyDescent="0.25">
      <c r="A7" s="17">
        <v>6</v>
      </c>
      <c r="B7" s="10" t="s">
        <v>35</v>
      </c>
      <c r="C7" s="37"/>
      <c r="D7" s="57" t="s">
        <v>55</v>
      </c>
      <c r="E7" s="57"/>
      <c r="F7" s="57"/>
      <c r="G7" s="58"/>
      <c r="H7" s="58"/>
      <c r="I7" s="58"/>
      <c r="J7" s="58"/>
      <c r="K7" s="58"/>
      <c r="L7" s="58"/>
      <c r="M7" s="58"/>
      <c r="N7" s="58"/>
      <c r="P7" s="1">
        <v>7</v>
      </c>
    </row>
    <row r="8" spans="1:55" x14ac:dyDescent="0.25">
      <c r="A8" s="17">
        <v>7</v>
      </c>
      <c r="B8" s="10" t="s">
        <v>36</v>
      </c>
      <c r="C8" s="37"/>
      <c r="D8" s="57" t="s">
        <v>59</v>
      </c>
      <c r="E8" s="57"/>
      <c r="F8" s="57"/>
      <c r="G8" s="58"/>
      <c r="H8" s="58"/>
      <c r="I8" s="58"/>
      <c r="J8" s="58"/>
      <c r="K8" s="58"/>
      <c r="L8" s="58"/>
      <c r="M8" s="58"/>
      <c r="N8" s="58"/>
      <c r="P8" s="1">
        <v>8</v>
      </c>
    </row>
    <row r="9" spans="1:55" x14ac:dyDescent="0.25">
      <c r="A9" s="17">
        <v>8</v>
      </c>
      <c r="B9" s="10" t="s">
        <v>37</v>
      </c>
      <c r="C9" s="37"/>
      <c r="D9" s="65" t="s">
        <v>87</v>
      </c>
      <c r="E9" s="66"/>
      <c r="F9" s="66"/>
      <c r="G9" s="66"/>
      <c r="H9" s="66"/>
      <c r="I9" s="66"/>
      <c r="J9" s="66"/>
      <c r="K9" s="66"/>
      <c r="L9" s="66"/>
      <c r="M9" s="66"/>
      <c r="N9" s="66"/>
      <c r="P9" s="1">
        <v>9</v>
      </c>
    </row>
    <row r="10" spans="1:55" x14ac:dyDescent="0.25">
      <c r="A10" s="17">
        <v>9</v>
      </c>
      <c r="B10" s="10" t="s">
        <v>38</v>
      </c>
      <c r="C10" s="37"/>
      <c r="D10" s="64" t="s">
        <v>57</v>
      </c>
      <c r="E10" s="64"/>
      <c r="F10" s="64" t="s">
        <v>56</v>
      </c>
      <c r="G10" s="64"/>
      <c r="H10" s="64"/>
      <c r="I10" s="21" t="s">
        <v>58</v>
      </c>
      <c r="J10" s="20"/>
      <c r="K10" s="20"/>
      <c r="L10" s="20"/>
      <c r="M10" s="20"/>
      <c r="N10" s="20"/>
      <c r="O10" s="20"/>
      <c r="P10" s="1">
        <v>10</v>
      </c>
    </row>
    <row r="11" spans="1:55" x14ac:dyDescent="0.25">
      <c r="A11" s="17">
        <v>10</v>
      </c>
      <c r="B11" s="10" t="s">
        <v>39</v>
      </c>
      <c r="C11" s="37"/>
      <c r="D11" s="60" t="str">
        <f>IF($G$7="","",IF(P1&lt;=$G$7,$G$7-$G$7+P1,""))</f>
        <v/>
      </c>
      <c r="E11" s="60"/>
      <c r="F11" s="63"/>
      <c r="G11" s="63"/>
      <c r="H11" s="63"/>
      <c r="I11" s="38"/>
      <c r="J11" s="20"/>
      <c r="K11" s="20"/>
      <c r="L11" s="20"/>
      <c r="M11" s="20"/>
      <c r="N11" s="20"/>
      <c r="O11" s="20"/>
      <c r="P11" s="1">
        <v>11</v>
      </c>
    </row>
    <row r="12" spans="1:55" x14ac:dyDescent="0.25">
      <c r="A12" s="17">
        <v>11</v>
      </c>
      <c r="B12" s="10" t="s">
        <v>88</v>
      </c>
      <c r="C12" s="37"/>
      <c r="D12" s="60" t="str">
        <f>IF($G$7="","",IF(P2&lt;=$G$7,$G$7-$G$7+P2,""))</f>
        <v/>
      </c>
      <c r="E12" s="60"/>
      <c r="F12" s="63"/>
      <c r="G12" s="63"/>
      <c r="H12" s="63"/>
      <c r="I12" s="38"/>
      <c r="J12" s="20"/>
      <c r="K12" s="20"/>
      <c r="L12" s="20"/>
      <c r="M12" s="20"/>
      <c r="N12" s="20"/>
      <c r="O12" s="20"/>
      <c r="P12" s="1">
        <v>12</v>
      </c>
    </row>
    <row r="13" spans="1:55" x14ac:dyDescent="0.25">
      <c r="A13" s="17">
        <v>12</v>
      </c>
      <c r="B13" s="10" t="s">
        <v>89</v>
      </c>
      <c r="C13" s="37"/>
      <c r="D13" s="60" t="str">
        <f>IF($G$7="","",IF(P3&lt;=$G$7,$G$7-$G$7+P3,""))</f>
        <v/>
      </c>
      <c r="E13" s="60"/>
      <c r="F13" s="63"/>
      <c r="G13" s="63"/>
      <c r="H13" s="63"/>
      <c r="I13" s="38"/>
      <c r="J13" s="20"/>
      <c r="K13" s="20"/>
      <c r="L13" s="20"/>
      <c r="M13" s="20"/>
      <c r="N13" s="20"/>
      <c r="O13" s="20"/>
      <c r="P13" s="1">
        <v>13</v>
      </c>
    </row>
    <row r="14" spans="1:55" x14ac:dyDescent="0.25">
      <c r="A14" s="17">
        <v>13</v>
      </c>
      <c r="B14" s="10" t="s">
        <v>90</v>
      </c>
      <c r="C14" s="37"/>
      <c r="D14" s="60" t="str">
        <f>IF($G$7="","",IF(P4&lt;=$G$7,$G$7-$G$7+P4,""))</f>
        <v/>
      </c>
      <c r="E14" s="60"/>
      <c r="F14" s="63"/>
      <c r="G14" s="63"/>
      <c r="H14" s="63"/>
      <c r="I14" s="38"/>
      <c r="J14" s="20"/>
      <c r="K14" s="20"/>
      <c r="L14" s="20"/>
      <c r="M14" s="20"/>
      <c r="N14" s="20"/>
      <c r="O14" s="20"/>
      <c r="P14" s="1">
        <v>14</v>
      </c>
    </row>
    <row r="15" spans="1:55" x14ac:dyDescent="0.25">
      <c r="A15" s="17">
        <v>14</v>
      </c>
      <c r="B15" s="10" t="s">
        <v>91</v>
      </c>
      <c r="C15" s="37"/>
      <c r="D15" s="60" t="str">
        <f>IF($G$7="","",IF(P5&lt;=$G$7,$G$7-$G$7+P5,""))</f>
        <v/>
      </c>
      <c r="E15" s="60"/>
      <c r="F15" s="63"/>
      <c r="G15" s="63"/>
      <c r="H15" s="63"/>
      <c r="I15" s="38"/>
      <c r="J15" s="20"/>
      <c r="K15" s="20"/>
      <c r="L15" s="20"/>
      <c r="M15" s="20"/>
      <c r="N15" s="20"/>
      <c r="O15" s="20"/>
      <c r="P15" s="1">
        <v>15</v>
      </c>
    </row>
    <row r="16" spans="1:55" x14ac:dyDescent="0.25">
      <c r="A16" s="17">
        <v>15</v>
      </c>
      <c r="B16" s="10" t="s">
        <v>92</v>
      </c>
      <c r="C16" s="37"/>
      <c r="D16" s="60" t="str">
        <f t="shared" ref="D16:D41" si="0">IF($G$7="","",IF(P6&lt;=$G$7,$G$7-$G$7+P6,""))</f>
        <v/>
      </c>
      <c r="E16" s="60"/>
      <c r="F16" s="63"/>
      <c r="G16" s="63"/>
      <c r="H16" s="63"/>
      <c r="I16" s="38"/>
      <c r="J16" s="20"/>
      <c r="K16" s="20"/>
      <c r="L16" s="20"/>
      <c r="M16" s="20"/>
      <c r="N16" s="20"/>
      <c r="O16" s="20"/>
      <c r="P16" s="1">
        <v>16</v>
      </c>
    </row>
    <row r="17" spans="1:16" x14ac:dyDescent="0.25">
      <c r="A17" s="17">
        <v>16</v>
      </c>
      <c r="B17" s="10" t="s">
        <v>93</v>
      </c>
      <c r="C17" s="37"/>
      <c r="D17" s="60" t="str">
        <f t="shared" si="0"/>
        <v/>
      </c>
      <c r="E17" s="60"/>
      <c r="F17" s="63"/>
      <c r="G17" s="63"/>
      <c r="H17" s="63"/>
      <c r="I17" s="38"/>
      <c r="J17" s="20"/>
      <c r="K17" s="20"/>
      <c r="L17" s="20"/>
      <c r="M17" s="20"/>
      <c r="N17" s="20"/>
      <c r="O17" s="20"/>
      <c r="P17" s="1">
        <v>17</v>
      </c>
    </row>
    <row r="18" spans="1:16" x14ac:dyDescent="0.25">
      <c r="A18" s="17">
        <v>17</v>
      </c>
      <c r="B18" s="10" t="s">
        <v>94</v>
      </c>
      <c r="C18" s="37"/>
      <c r="D18" s="60" t="str">
        <f t="shared" si="0"/>
        <v/>
      </c>
      <c r="E18" s="60"/>
      <c r="F18" s="63"/>
      <c r="G18" s="63"/>
      <c r="H18" s="63"/>
      <c r="I18" s="38"/>
      <c r="J18" s="20"/>
      <c r="K18" s="20"/>
      <c r="L18" s="20"/>
      <c r="M18" s="20"/>
      <c r="N18" s="20"/>
      <c r="O18" s="20"/>
      <c r="P18" s="1">
        <v>18</v>
      </c>
    </row>
    <row r="19" spans="1:16" x14ac:dyDescent="0.25">
      <c r="A19" s="17">
        <v>18</v>
      </c>
      <c r="B19" s="10" t="s">
        <v>95</v>
      </c>
      <c r="C19" s="37"/>
      <c r="D19" s="60" t="str">
        <f t="shared" si="0"/>
        <v/>
      </c>
      <c r="E19" s="60"/>
      <c r="F19" s="63"/>
      <c r="G19" s="63"/>
      <c r="H19" s="63"/>
      <c r="I19" s="38"/>
      <c r="J19" s="20"/>
      <c r="K19" s="20"/>
      <c r="L19" s="20"/>
      <c r="M19" s="20"/>
      <c r="N19" s="20"/>
      <c r="O19" s="20"/>
      <c r="P19" s="1">
        <v>19</v>
      </c>
    </row>
    <row r="20" spans="1:16" x14ac:dyDescent="0.25">
      <c r="A20" s="17">
        <v>19</v>
      </c>
      <c r="B20" s="10" t="s">
        <v>96</v>
      </c>
      <c r="C20" s="37"/>
      <c r="D20" s="60" t="str">
        <f t="shared" si="0"/>
        <v/>
      </c>
      <c r="E20" s="60"/>
      <c r="F20" s="63"/>
      <c r="G20" s="63"/>
      <c r="H20" s="63"/>
      <c r="I20" s="38"/>
      <c r="J20" s="20"/>
      <c r="K20" s="20"/>
      <c r="L20" s="20"/>
      <c r="M20" s="20"/>
      <c r="N20" s="20"/>
      <c r="O20" s="20"/>
      <c r="P20" s="1">
        <v>20</v>
      </c>
    </row>
    <row r="21" spans="1:16" x14ac:dyDescent="0.25">
      <c r="A21" s="17">
        <v>20</v>
      </c>
      <c r="B21" s="10" t="s">
        <v>97</v>
      </c>
      <c r="C21" s="37"/>
      <c r="D21" s="60" t="str">
        <f t="shared" si="0"/>
        <v/>
      </c>
      <c r="E21" s="60"/>
      <c r="F21" s="63"/>
      <c r="G21" s="63"/>
      <c r="H21" s="63"/>
      <c r="I21" s="38"/>
      <c r="J21" s="20"/>
      <c r="K21" s="20"/>
      <c r="L21" s="20"/>
      <c r="M21" s="20"/>
      <c r="N21" s="20"/>
      <c r="O21" s="20"/>
      <c r="P21" s="1">
        <v>21</v>
      </c>
    </row>
    <row r="22" spans="1:16" x14ac:dyDescent="0.25">
      <c r="A22" s="17">
        <v>21</v>
      </c>
      <c r="B22" s="10" t="s">
        <v>98</v>
      </c>
      <c r="C22" s="37"/>
      <c r="D22" s="60" t="str">
        <f t="shared" si="0"/>
        <v/>
      </c>
      <c r="E22" s="60"/>
      <c r="F22" s="63"/>
      <c r="G22" s="63"/>
      <c r="H22" s="63"/>
      <c r="I22" s="38"/>
      <c r="J22" s="20"/>
      <c r="K22" s="20"/>
      <c r="L22" s="20"/>
      <c r="M22" s="20"/>
      <c r="N22" s="20"/>
      <c r="O22" s="20"/>
      <c r="P22" s="1">
        <v>22</v>
      </c>
    </row>
    <row r="23" spans="1:16" x14ac:dyDescent="0.25">
      <c r="A23" s="17">
        <v>22</v>
      </c>
      <c r="B23" s="10" t="s">
        <v>99</v>
      </c>
      <c r="C23" s="37"/>
      <c r="D23" s="60" t="str">
        <f t="shared" si="0"/>
        <v/>
      </c>
      <c r="E23" s="60"/>
      <c r="F23" s="63"/>
      <c r="G23" s="63"/>
      <c r="H23" s="63"/>
      <c r="I23" s="38"/>
      <c r="J23" s="20"/>
      <c r="K23" s="20"/>
      <c r="L23" s="20"/>
      <c r="M23" s="20"/>
      <c r="N23" s="20"/>
      <c r="O23" s="20"/>
      <c r="P23" s="1">
        <v>23</v>
      </c>
    </row>
    <row r="24" spans="1:16" x14ac:dyDescent="0.25">
      <c r="A24" s="17">
        <v>23</v>
      </c>
      <c r="B24" s="10" t="s">
        <v>100</v>
      </c>
      <c r="C24" s="37"/>
      <c r="D24" s="60" t="str">
        <f t="shared" si="0"/>
        <v/>
      </c>
      <c r="E24" s="60"/>
      <c r="F24" s="63"/>
      <c r="G24" s="63"/>
      <c r="H24" s="63"/>
      <c r="I24" s="38"/>
      <c r="J24" s="20"/>
      <c r="K24" s="20"/>
      <c r="L24" s="20"/>
      <c r="M24" s="20"/>
      <c r="N24" s="20"/>
      <c r="O24" s="20"/>
      <c r="P24" s="1">
        <v>24</v>
      </c>
    </row>
    <row r="25" spans="1:16" x14ac:dyDescent="0.25">
      <c r="A25" s="17">
        <v>24</v>
      </c>
      <c r="B25" s="10" t="s">
        <v>101</v>
      </c>
      <c r="C25" s="37"/>
      <c r="D25" s="60" t="str">
        <f t="shared" si="0"/>
        <v/>
      </c>
      <c r="E25" s="60"/>
      <c r="F25" s="63"/>
      <c r="G25" s="63"/>
      <c r="H25" s="63"/>
      <c r="I25" s="38"/>
      <c r="J25" s="20"/>
      <c r="K25" s="20"/>
      <c r="L25" s="20"/>
      <c r="M25" s="20"/>
      <c r="N25" s="20"/>
      <c r="O25" s="20"/>
      <c r="P25" s="1">
        <v>25</v>
      </c>
    </row>
    <row r="26" spans="1:16" x14ac:dyDescent="0.25">
      <c r="A26" s="17">
        <v>25</v>
      </c>
      <c r="B26" s="10" t="s">
        <v>102</v>
      </c>
      <c r="C26" s="37"/>
      <c r="D26" s="60" t="str">
        <f t="shared" si="0"/>
        <v/>
      </c>
      <c r="E26" s="60"/>
      <c r="F26" s="63"/>
      <c r="G26" s="63"/>
      <c r="H26" s="63"/>
      <c r="I26" s="38"/>
      <c r="J26" s="20"/>
      <c r="K26" s="20"/>
      <c r="L26" s="20"/>
      <c r="M26" s="20"/>
      <c r="N26" s="20"/>
      <c r="O26" s="20"/>
      <c r="P26" s="1">
        <v>26</v>
      </c>
    </row>
    <row r="27" spans="1:16" x14ac:dyDescent="0.25">
      <c r="A27" s="17">
        <v>26</v>
      </c>
      <c r="B27" s="10" t="s">
        <v>103</v>
      </c>
      <c r="C27" s="37"/>
      <c r="D27" s="60" t="str">
        <f t="shared" si="0"/>
        <v/>
      </c>
      <c r="E27" s="60"/>
      <c r="F27" s="63"/>
      <c r="G27" s="63"/>
      <c r="H27" s="63"/>
      <c r="I27" s="38"/>
      <c r="J27" s="20"/>
      <c r="K27" s="20"/>
      <c r="L27" s="20"/>
      <c r="M27" s="20"/>
      <c r="N27" s="20"/>
      <c r="O27" s="20"/>
      <c r="P27" s="1">
        <v>27</v>
      </c>
    </row>
    <row r="28" spans="1:16" x14ac:dyDescent="0.25">
      <c r="A28" s="17">
        <v>27</v>
      </c>
      <c r="B28" s="10" t="s">
        <v>104</v>
      </c>
      <c r="C28" s="37"/>
      <c r="D28" s="60" t="str">
        <f t="shared" si="0"/>
        <v/>
      </c>
      <c r="E28" s="60"/>
      <c r="F28" s="63"/>
      <c r="G28" s="63"/>
      <c r="H28" s="63"/>
      <c r="I28" s="38"/>
      <c r="J28" s="20"/>
      <c r="K28" s="20"/>
      <c r="L28" s="20"/>
      <c r="M28" s="20"/>
      <c r="N28" s="20"/>
      <c r="O28" s="20"/>
      <c r="P28" s="1">
        <v>28</v>
      </c>
    </row>
    <row r="29" spans="1:16" x14ac:dyDescent="0.25">
      <c r="A29" s="17">
        <v>28</v>
      </c>
      <c r="B29" s="10" t="s">
        <v>105</v>
      </c>
      <c r="C29" s="37"/>
      <c r="D29" s="60" t="str">
        <f t="shared" si="0"/>
        <v/>
      </c>
      <c r="E29" s="60"/>
      <c r="F29" s="63"/>
      <c r="G29" s="63"/>
      <c r="H29" s="63"/>
      <c r="I29" s="38"/>
      <c r="J29" s="20"/>
      <c r="K29" s="20"/>
      <c r="L29" s="20"/>
      <c r="M29" s="20"/>
      <c r="N29" s="20"/>
      <c r="O29" s="20"/>
      <c r="P29" s="1">
        <v>29</v>
      </c>
    </row>
    <row r="30" spans="1:16" x14ac:dyDescent="0.25">
      <c r="A30" s="17">
        <v>29</v>
      </c>
      <c r="B30" s="10" t="s">
        <v>106</v>
      </c>
      <c r="C30" s="37"/>
      <c r="D30" s="60" t="str">
        <f t="shared" si="0"/>
        <v/>
      </c>
      <c r="E30" s="60"/>
      <c r="F30" s="63"/>
      <c r="G30" s="63"/>
      <c r="H30" s="63"/>
      <c r="I30" s="38"/>
      <c r="J30" s="20"/>
      <c r="K30" s="20"/>
      <c r="L30" s="20"/>
      <c r="M30" s="20"/>
      <c r="N30" s="20"/>
      <c r="O30" s="20"/>
      <c r="P30" s="1">
        <v>30</v>
      </c>
    </row>
    <row r="31" spans="1:16" x14ac:dyDescent="0.25">
      <c r="A31" s="17">
        <v>30</v>
      </c>
      <c r="B31" s="10" t="s">
        <v>107</v>
      </c>
      <c r="C31" s="37"/>
      <c r="D31" s="60" t="str">
        <f t="shared" si="0"/>
        <v/>
      </c>
      <c r="E31" s="60"/>
      <c r="F31" s="63"/>
      <c r="G31" s="63"/>
      <c r="H31" s="63"/>
      <c r="I31" s="38"/>
      <c r="J31" s="20"/>
      <c r="K31" s="20"/>
      <c r="L31" s="20"/>
      <c r="M31" s="20"/>
      <c r="N31" s="20"/>
      <c r="O31" s="20"/>
      <c r="P31" s="1">
        <v>31</v>
      </c>
    </row>
    <row r="32" spans="1:16" x14ac:dyDescent="0.25">
      <c r="A32" s="17">
        <v>31</v>
      </c>
      <c r="B32" s="10" t="s">
        <v>108</v>
      </c>
      <c r="C32" s="37"/>
      <c r="D32" s="60" t="str">
        <f t="shared" si="0"/>
        <v/>
      </c>
      <c r="E32" s="60"/>
      <c r="F32" s="63"/>
      <c r="G32" s="63"/>
      <c r="H32" s="63"/>
      <c r="I32" s="38"/>
      <c r="J32" s="20"/>
      <c r="K32" s="20"/>
      <c r="L32" s="20"/>
      <c r="M32" s="20"/>
      <c r="N32" s="20"/>
      <c r="O32" s="20"/>
      <c r="P32" s="1">
        <v>32</v>
      </c>
    </row>
    <row r="33" spans="1:16" x14ac:dyDescent="0.25">
      <c r="A33" s="17">
        <v>32</v>
      </c>
      <c r="B33" s="10" t="s">
        <v>109</v>
      </c>
      <c r="C33" s="37"/>
      <c r="D33" s="60" t="str">
        <f t="shared" si="0"/>
        <v/>
      </c>
      <c r="E33" s="60"/>
      <c r="F33" s="63"/>
      <c r="G33" s="63"/>
      <c r="H33" s="63"/>
      <c r="I33" s="38"/>
      <c r="J33" s="20"/>
      <c r="K33" s="20"/>
      <c r="L33" s="20"/>
      <c r="M33" s="20"/>
      <c r="N33" s="20"/>
      <c r="O33" s="20"/>
      <c r="P33" s="1">
        <v>33</v>
      </c>
    </row>
    <row r="34" spans="1:16" x14ac:dyDescent="0.25">
      <c r="A34" s="17">
        <v>33</v>
      </c>
      <c r="B34" s="10" t="s">
        <v>110</v>
      </c>
      <c r="C34" s="37"/>
      <c r="D34" s="60" t="str">
        <f t="shared" si="0"/>
        <v/>
      </c>
      <c r="E34" s="60"/>
      <c r="F34" s="63"/>
      <c r="G34" s="63"/>
      <c r="H34" s="63"/>
      <c r="I34" s="38"/>
      <c r="J34" s="20"/>
      <c r="K34" s="20"/>
      <c r="L34" s="20"/>
      <c r="M34" s="20"/>
      <c r="N34" s="20"/>
      <c r="O34" s="20"/>
      <c r="P34" s="1">
        <v>34</v>
      </c>
    </row>
    <row r="35" spans="1:16" x14ac:dyDescent="0.25">
      <c r="A35" s="17">
        <v>34</v>
      </c>
      <c r="B35" s="10" t="s">
        <v>111</v>
      </c>
      <c r="C35" s="37"/>
      <c r="D35" s="60" t="str">
        <f t="shared" si="0"/>
        <v/>
      </c>
      <c r="E35" s="60"/>
      <c r="F35" s="63"/>
      <c r="G35" s="63"/>
      <c r="H35" s="63"/>
      <c r="I35" s="38"/>
      <c r="J35" s="20"/>
      <c r="K35" s="20"/>
      <c r="L35" s="20"/>
      <c r="M35" s="20"/>
      <c r="N35" s="20"/>
      <c r="O35" s="20"/>
      <c r="P35" s="1">
        <v>35</v>
      </c>
    </row>
    <row r="36" spans="1:16" x14ac:dyDescent="0.25">
      <c r="A36" s="17">
        <v>35</v>
      </c>
      <c r="B36" s="10" t="s">
        <v>112</v>
      </c>
      <c r="C36" s="37"/>
      <c r="D36" s="60" t="str">
        <f t="shared" si="0"/>
        <v/>
      </c>
      <c r="E36" s="60"/>
      <c r="F36" s="63"/>
      <c r="G36" s="63"/>
      <c r="H36" s="63"/>
      <c r="I36" s="38"/>
      <c r="J36" s="20"/>
      <c r="K36" s="20"/>
      <c r="L36" s="20"/>
      <c r="M36" s="20"/>
      <c r="N36" s="20"/>
      <c r="O36" s="20"/>
      <c r="P36" s="1">
        <v>36</v>
      </c>
    </row>
    <row r="37" spans="1:16" x14ac:dyDescent="0.25">
      <c r="A37" s="17">
        <v>36</v>
      </c>
      <c r="B37" s="10" t="s">
        <v>113</v>
      </c>
      <c r="C37" s="37"/>
      <c r="D37" s="60" t="str">
        <f t="shared" si="0"/>
        <v/>
      </c>
      <c r="E37" s="60"/>
      <c r="F37" s="63"/>
      <c r="G37" s="63"/>
      <c r="H37" s="63"/>
      <c r="I37" s="38"/>
      <c r="J37" s="20"/>
      <c r="K37" s="20"/>
      <c r="L37" s="20"/>
      <c r="M37" s="20"/>
      <c r="N37" s="20"/>
      <c r="O37" s="20"/>
      <c r="P37" s="1">
        <v>37</v>
      </c>
    </row>
    <row r="38" spans="1:16" x14ac:dyDescent="0.25">
      <c r="A38" s="17">
        <v>37</v>
      </c>
      <c r="B38" s="10" t="s">
        <v>114</v>
      </c>
      <c r="C38" s="37"/>
      <c r="D38" s="60" t="str">
        <f t="shared" si="0"/>
        <v/>
      </c>
      <c r="E38" s="60"/>
      <c r="F38" s="63"/>
      <c r="G38" s="63"/>
      <c r="H38" s="63"/>
      <c r="I38" s="38"/>
      <c r="J38" s="20"/>
      <c r="K38" s="20"/>
      <c r="L38" s="20"/>
      <c r="M38" s="20"/>
      <c r="N38" s="20"/>
      <c r="O38" s="20"/>
      <c r="P38" s="1">
        <v>38</v>
      </c>
    </row>
    <row r="39" spans="1:16" x14ac:dyDescent="0.25">
      <c r="A39" s="17">
        <v>38</v>
      </c>
      <c r="B39" s="10" t="s">
        <v>115</v>
      </c>
      <c r="C39" s="37"/>
      <c r="D39" s="60" t="str">
        <f t="shared" si="0"/>
        <v/>
      </c>
      <c r="E39" s="60"/>
      <c r="F39" s="63"/>
      <c r="G39" s="63"/>
      <c r="H39" s="63"/>
      <c r="I39" s="38"/>
      <c r="J39" s="20"/>
      <c r="K39" s="20"/>
      <c r="L39" s="20"/>
      <c r="M39" s="20"/>
      <c r="N39" s="20"/>
      <c r="O39" s="20"/>
      <c r="P39" s="1">
        <v>39</v>
      </c>
    </row>
    <row r="40" spans="1:16" x14ac:dyDescent="0.25">
      <c r="A40" s="17">
        <v>39</v>
      </c>
      <c r="B40" s="10" t="s">
        <v>116</v>
      </c>
      <c r="C40" s="37"/>
      <c r="D40" s="60" t="str">
        <f t="shared" si="0"/>
        <v/>
      </c>
      <c r="E40" s="60"/>
      <c r="F40" s="63"/>
      <c r="G40" s="63"/>
      <c r="H40" s="63"/>
      <c r="I40" s="38"/>
      <c r="J40" s="20"/>
      <c r="K40" s="20"/>
      <c r="L40" s="20"/>
      <c r="M40" s="20"/>
      <c r="N40" s="20"/>
      <c r="O40" s="20"/>
      <c r="P40" s="1">
        <v>40</v>
      </c>
    </row>
    <row r="41" spans="1:16" x14ac:dyDescent="0.25">
      <c r="A41" s="17">
        <v>40</v>
      </c>
      <c r="B41" s="10" t="s">
        <v>117</v>
      </c>
      <c r="C41" s="37"/>
      <c r="D41" s="60" t="str">
        <f t="shared" si="0"/>
        <v/>
      </c>
      <c r="E41" s="60"/>
      <c r="F41" s="63"/>
      <c r="G41" s="63"/>
      <c r="H41" s="63"/>
      <c r="I41" s="38"/>
      <c r="J41" s="20"/>
      <c r="K41" s="20"/>
      <c r="L41" s="20"/>
      <c r="M41" s="20"/>
      <c r="N41" s="20"/>
      <c r="O41" s="20"/>
    </row>
    <row r="42" spans="1:16" x14ac:dyDescent="0.25">
      <c r="A42" s="17">
        <v>41</v>
      </c>
      <c r="B42" s="10" t="s">
        <v>121</v>
      </c>
      <c r="C42" s="37"/>
      <c r="D42" s="60" t="str">
        <f t="shared" ref="D42:D50" si="1">IF($G$7="","",IF(P32&lt;=$G$7,$G$7-$G$7+P32,""))</f>
        <v/>
      </c>
      <c r="E42" s="60"/>
      <c r="F42" s="63"/>
      <c r="G42" s="63"/>
      <c r="H42" s="63"/>
      <c r="I42" s="38"/>
      <c r="J42" s="20"/>
      <c r="K42" s="20"/>
      <c r="L42" s="20"/>
      <c r="M42" s="20"/>
      <c r="N42" s="20"/>
      <c r="O42" s="20"/>
    </row>
    <row r="43" spans="1:16" x14ac:dyDescent="0.25">
      <c r="A43" s="17">
        <v>42</v>
      </c>
      <c r="B43" s="10" t="s">
        <v>122</v>
      </c>
      <c r="C43" s="37"/>
      <c r="D43" s="60" t="str">
        <f t="shared" si="1"/>
        <v/>
      </c>
      <c r="E43" s="60"/>
      <c r="F43" s="63"/>
      <c r="G43" s="63"/>
      <c r="H43" s="63"/>
      <c r="I43" s="38"/>
      <c r="J43" s="20"/>
      <c r="K43" s="20"/>
      <c r="L43" s="20"/>
      <c r="M43" s="20"/>
      <c r="N43" s="20"/>
      <c r="O43" s="20"/>
    </row>
    <row r="44" spans="1:16" x14ac:dyDescent="0.25">
      <c r="A44" s="17">
        <v>43</v>
      </c>
      <c r="B44" s="10" t="s">
        <v>123</v>
      </c>
      <c r="C44" s="37"/>
      <c r="D44" s="60" t="str">
        <f t="shared" si="1"/>
        <v/>
      </c>
      <c r="E44" s="60"/>
      <c r="F44" s="63"/>
      <c r="G44" s="63"/>
      <c r="H44" s="63"/>
      <c r="I44" s="38"/>
      <c r="J44" s="20"/>
      <c r="K44" s="20"/>
      <c r="L44" s="20"/>
      <c r="M44" s="20"/>
      <c r="N44" s="20"/>
      <c r="O44" s="20"/>
    </row>
    <row r="45" spans="1:16" x14ac:dyDescent="0.25">
      <c r="A45" s="17">
        <v>44</v>
      </c>
      <c r="B45" s="10" t="s">
        <v>124</v>
      </c>
      <c r="C45" s="37"/>
      <c r="D45" s="60" t="str">
        <f t="shared" si="1"/>
        <v/>
      </c>
      <c r="E45" s="60"/>
      <c r="F45" s="63"/>
      <c r="G45" s="63"/>
      <c r="H45" s="63"/>
      <c r="I45" s="38"/>
      <c r="J45" s="20"/>
      <c r="K45" s="20"/>
      <c r="L45" s="20"/>
      <c r="M45" s="20"/>
      <c r="N45" s="20"/>
      <c r="O45" s="20"/>
    </row>
    <row r="46" spans="1:16" x14ac:dyDescent="0.25">
      <c r="A46" s="17">
        <v>45</v>
      </c>
      <c r="B46" s="10" t="s">
        <v>125</v>
      </c>
      <c r="C46" s="37"/>
      <c r="D46" s="60" t="str">
        <f t="shared" si="1"/>
        <v/>
      </c>
      <c r="E46" s="60"/>
      <c r="F46" s="63"/>
      <c r="G46" s="63"/>
      <c r="H46" s="63"/>
      <c r="I46" s="38"/>
      <c r="J46" s="20"/>
      <c r="K46" s="20"/>
      <c r="L46" s="20"/>
      <c r="M46" s="20"/>
      <c r="N46" s="20"/>
      <c r="O46" s="20"/>
    </row>
    <row r="47" spans="1:16" x14ac:dyDescent="0.25">
      <c r="A47" s="17">
        <v>46</v>
      </c>
      <c r="B47" s="10" t="s">
        <v>126</v>
      </c>
      <c r="C47" s="37"/>
      <c r="D47" s="60" t="str">
        <f t="shared" si="1"/>
        <v/>
      </c>
      <c r="E47" s="60"/>
      <c r="F47" s="63"/>
      <c r="G47" s="63"/>
      <c r="H47" s="63"/>
      <c r="I47" s="38"/>
      <c r="J47" s="20"/>
      <c r="K47" s="20"/>
      <c r="L47" s="20"/>
      <c r="M47" s="20"/>
      <c r="N47" s="20"/>
      <c r="O47" s="20"/>
    </row>
    <row r="48" spans="1:16" x14ac:dyDescent="0.25">
      <c r="A48" s="17">
        <v>47</v>
      </c>
      <c r="B48" s="10" t="s">
        <v>127</v>
      </c>
      <c r="C48" s="37"/>
      <c r="D48" s="60" t="str">
        <f t="shared" si="1"/>
        <v/>
      </c>
      <c r="E48" s="60"/>
      <c r="F48" s="63"/>
      <c r="G48" s="63"/>
      <c r="H48" s="63"/>
      <c r="I48" s="38"/>
      <c r="J48" s="20"/>
      <c r="K48" s="20"/>
      <c r="L48" s="20"/>
      <c r="M48" s="20"/>
      <c r="N48" s="20"/>
      <c r="O48" s="20"/>
    </row>
    <row r="49" spans="1:15" x14ac:dyDescent="0.25">
      <c r="A49" s="17">
        <v>48</v>
      </c>
      <c r="B49" s="10" t="s">
        <v>128</v>
      </c>
      <c r="C49" s="37"/>
      <c r="D49" s="60" t="str">
        <f t="shared" si="1"/>
        <v/>
      </c>
      <c r="E49" s="60"/>
      <c r="F49" s="63"/>
      <c r="G49" s="63"/>
      <c r="H49" s="63"/>
      <c r="I49" s="38"/>
      <c r="J49" s="20"/>
      <c r="K49" s="20"/>
      <c r="L49" s="20"/>
      <c r="M49" s="20"/>
      <c r="N49" s="20"/>
      <c r="O49" s="20"/>
    </row>
    <row r="50" spans="1:15" x14ac:dyDescent="0.25">
      <c r="A50" s="17">
        <v>49</v>
      </c>
      <c r="B50" s="10" t="s">
        <v>129</v>
      </c>
      <c r="C50" s="37"/>
      <c r="D50" s="60" t="str">
        <f t="shared" si="1"/>
        <v/>
      </c>
      <c r="E50" s="60"/>
      <c r="F50" s="63"/>
      <c r="G50" s="63"/>
      <c r="H50" s="63"/>
      <c r="I50" s="38"/>
      <c r="J50" s="20"/>
      <c r="K50" s="20"/>
      <c r="L50" s="20"/>
      <c r="M50" s="20"/>
      <c r="N50" s="20"/>
      <c r="O50" s="20"/>
    </row>
    <row r="51" spans="1:15" x14ac:dyDescent="0.25">
      <c r="A51" s="17">
        <v>50</v>
      </c>
      <c r="B51" s="10" t="s">
        <v>130</v>
      </c>
      <c r="C51" s="37"/>
      <c r="I51" s="39"/>
    </row>
    <row r="52" spans="1:15" x14ac:dyDescent="0.25">
      <c r="A52" s="17">
        <v>51</v>
      </c>
      <c r="B52" s="10" t="s">
        <v>131</v>
      </c>
      <c r="C52" s="37"/>
      <c r="I52" s="39"/>
    </row>
    <row r="53" spans="1:15" x14ac:dyDescent="0.25">
      <c r="A53" s="17">
        <v>52</v>
      </c>
      <c r="B53" s="10" t="s">
        <v>132</v>
      </c>
      <c r="C53" s="37"/>
      <c r="I53" s="39"/>
    </row>
    <row r="54" spans="1:15" x14ac:dyDescent="0.25">
      <c r="A54" s="17">
        <v>53</v>
      </c>
      <c r="B54" s="10" t="s">
        <v>133</v>
      </c>
      <c r="C54" s="37"/>
      <c r="I54" s="39"/>
    </row>
    <row r="55" spans="1:15" x14ac:dyDescent="0.25">
      <c r="A55" s="17">
        <v>54</v>
      </c>
      <c r="B55" s="10" t="s">
        <v>134</v>
      </c>
      <c r="C55" s="37"/>
      <c r="I55" s="39"/>
    </row>
    <row r="56" spans="1:15" x14ac:dyDescent="0.25">
      <c r="A56" s="17">
        <v>55</v>
      </c>
      <c r="B56" s="10" t="s">
        <v>135</v>
      </c>
      <c r="C56" s="37"/>
      <c r="I56" s="39"/>
    </row>
    <row r="57" spans="1:15" x14ac:dyDescent="0.25">
      <c r="A57" s="17">
        <v>56</v>
      </c>
      <c r="B57" s="10" t="s">
        <v>136</v>
      </c>
      <c r="C57" s="37"/>
      <c r="I57" s="39"/>
    </row>
    <row r="58" spans="1:15" x14ac:dyDescent="0.25">
      <c r="A58" s="17">
        <v>57</v>
      </c>
      <c r="B58" s="10" t="s">
        <v>137</v>
      </c>
      <c r="C58" s="37"/>
      <c r="I58" s="39"/>
    </row>
    <row r="59" spans="1:15" x14ac:dyDescent="0.25">
      <c r="A59" s="17">
        <v>58</v>
      </c>
      <c r="B59" s="10" t="s">
        <v>138</v>
      </c>
      <c r="C59" s="37"/>
      <c r="I59" s="39"/>
    </row>
    <row r="60" spans="1:15" x14ac:dyDescent="0.25">
      <c r="A60" s="17">
        <v>59</v>
      </c>
      <c r="B60" s="10" t="s">
        <v>139</v>
      </c>
      <c r="C60" s="37"/>
      <c r="I60" s="39"/>
    </row>
    <row r="61" spans="1:15" x14ac:dyDescent="0.25">
      <c r="A61" s="17">
        <v>60</v>
      </c>
      <c r="B61" s="10" t="s">
        <v>140</v>
      </c>
      <c r="C61" s="37"/>
      <c r="I61" s="39"/>
    </row>
    <row r="62" spans="1:15" x14ac:dyDescent="0.25">
      <c r="A62" s="17">
        <v>61</v>
      </c>
      <c r="B62" s="10" t="s">
        <v>141</v>
      </c>
      <c r="C62" s="37"/>
      <c r="I62" s="39"/>
    </row>
    <row r="63" spans="1:15" x14ac:dyDescent="0.25">
      <c r="A63" s="17">
        <v>62</v>
      </c>
      <c r="B63" s="10" t="s">
        <v>142</v>
      </c>
      <c r="C63" s="37"/>
      <c r="I63" s="39"/>
    </row>
    <row r="64" spans="1:15" x14ac:dyDescent="0.25">
      <c r="A64" s="17">
        <v>63</v>
      </c>
      <c r="B64" s="10" t="s">
        <v>143</v>
      </c>
      <c r="C64" s="37"/>
      <c r="I64" s="39"/>
    </row>
    <row r="65" spans="1:9" x14ac:dyDescent="0.25">
      <c r="A65" s="17">
        <v>64</v>
      </c>
      <c r="B65" s="10" t="s">
        <v>144</v>
      </c>
      <c r="C65" s="37"/>
      <c r="I65" s="39"/>
    </row>
    <row r="66" spans="1:9" x14ac:dyDescent="0.25">
      <c r="A66" s="17">
        <v>65</v>
      </c>
      <c r="B66" s="10" t="s">
        <v>145</v>
      </c>
      <c r="C66" s="37"/>
      <c r="I66" s="39"/>
    </row>
    <row r="67" spans="1:9" x14ac:dyDescent="0.25">
      <c r="A67" s="17">
        <v>66</v>
      </c>
      <c r="B67" s="10" t="s">
        <v>146</v>
      </c>
      <c r="C67" s="37"/>
      <c r="I67" s="39"/>
    </row>
    <row r="68" spans="1:9" x14ac:dyDescent="0.25">
      <c r="A68" s="17">
        <v>67</v>
      </c>
      <c r="B68" s="10" t="s">
        <v>147</v>
      </c>
      <c r="C68" s="37"/>
      <c r="I68" s="39"/>
    </row>
    <row r="69" spans="1:9" x14ac:dyDescent="0.25">
      <c r="A69" s="17">
        <v>68</v>
      </c>
      <c r="B69" s="10" t="s">
        <v>148</v>
      </c>
      <c r="C69" s="37"/>
      <c r="I69" s="39"/>
    </row>
    <row r="70" spans="1:9" x14ac:dyDescent="0.25">
      <c r="A70" s="17">
        <v>69</v>
      </c>
      <c r="B70" s="10" t="s">
        <v>149</v>
      </c>
      <c r="C70" s="37"/>
      <c r="I70" s="39"/>
    </row>
    <row r="71" spans="1:9" x14ac:dyDescent="0.25">
      <c r="A71" s="17">
        <v>70</v>
      </c>
      <c r="B71" s="10" t="s">
        <v>150</v>
      </c>
      <c r="C71" s="37"/>
      <c r="I71" s="39"/>
    </row>
    <row r="72" spans="1:9" x14ac:dyDescent="0.25">
      <c r="A72" s="17">
        <v>71</v>
      </c>
      <c r="B72" s="10" t="s">
        <v>151</v>
      </c>
      <c r="C72" s="37"/>
      <c r="I72" s="39"/>
    </row>
    <row r="73" spans="1:9" x14ac:dyDescent="0.25">
      <c r="A73" s="17">
        <v>72</v>
      </c>
      <c r="B73" s="10" t="s">
        <v>152</v>
      </c>
      <c r="C73" s="37"/>
      <c r="I73" s="39"/>
    </row>
    <row r="74" spans="1:9" x14ac:dyDescent="0.25">
      <c r="A74" s="17">
        <v>73</v>
      </c>
      <c r="B74" s="10" t="s">
        <v>153</v>
      </c>
      <c r="C74" s="37"/>
      <c r="I74" s="39"/>
    </row>
    <row r="75" spans="1:9" x14ac:dyDescent="0.25">
      <c r="A75" s="17">
        <v>74</v>
      </c>
      <c r="B75" s="10" t="s">
        <v>154</v>
      </c>
      <c r="C75" s="37"/>
      <c r="I75" s="39"/>
    </row>
    <row r="76" spans="1:9" x14ac:dyDescent="0.25">
      <c r="A76" s="17">
        <v>75</v>
      </c>
      <c r="B76" s="10" t="s">
        <v>155</v>
      </c>
      <c r="C76" s="37"/>
      <c r="I76" s="39"/>
    </row>
    <row r="77" spans="1:9" x14ac:dyDescent="0.25">
      <c r="A77" s="17">
        <v>76</v>
      </c>
      <c r="B77" s="10" t="s">
        <v>156</v>
      </c>
      <c r="C77" s="37"/>
      <c r="I77" s="39"/>
    </row>
    <row r="78" spans="1:9" x14ac:dyDescent="0.25">
      <c r="A78" s="17">
        <v>77</v>
      </c>
      <c r="B78" s="10" t="s">
        <v>157</v>
      </c>
      <c r="C78" s="37"/>
      <c r="I78" s="39"/>
    </row>
    <row r="79" spans="1:9" x14ac:dyDescent="0.25">
      <c r="A79" s="17">
        <v>78</v>
      </c>
      <c r="B79" s="10" t="s">
        <v>158</v>
      </c>
      <c r="C79" s="37"/>
      <c r="I79" s="39"/>
    </row>
    <row r="80" spans="1:9" x14ac:dyDescent="0.25">
      <c r="A80" s="17">
        <v>79</v>
      </c>
      <c r="B80" s="10" t="s">
        <v>159</v>
      </c>
      <c r="C80" s="37"/>
      <c r="I80" s="39"/>
    </row>
    <row r="81" spans="1:9" x14ac:dyDescent="0.25">
      <c r="A81" s="17">
        <v>80</v>
      </c>
      <c r="B81" s="10" t="s">
        <v>160</v>
      </c>
      <c r="C81" s="37"/>
      <c r="I81" s="39"/>
    </row>
    <row r="82" spans="1:9" x14ac:dyDescent="0.25">
      <c r="A82" s="17">
        <v>81</v>
      </c>
      <c r="B82" s="10" t="s">
        <v>161</v>
      </c>
      <c r="C82" s="37"/>
      <c r="I82" s="39"/>
    </row>
    <row r="83" spans="1:9" x14ac:dyDescent="0.25">
      <c r="A83" s="17">
        <v>82</v>
      </c>
      <c r="B83" s="10" t="s">
        <v>162</v>
      </c>
      <c r="C83" s="37"/>
      <c r="I83" s="39"/>
    </row>
    <row r="84" spans="1:9" x14ac:dyDescent="0.25">
      <c r="A84" s="17">
        <v>83</v>
      </c>
      <c r="B84" s="10" t="s">
        <v>163</v>
      </c>
      <c r="C84" s="37"/>
      <c r="I84" s="39"/>
    </row>
    <row r="85" spans="1:9" x14ac:dyDescent="0.25">
      <c r="A85" s="17">
        <v>84</v>
      </c>
      <c r="B85" s="10" t="s">
        <v>164</v>
      </c>
      <c r="C85" s="37"/>
      <c r="I85" s="39"/>
    </row>
    <row r="86" spans="1:9" x14ac:dyDescent="0.25">
      <c r="A86" s="17">
        <v>85</v>
      </c>
      <c r="B86" s="10" t="s">
        <v>165</v>
      </c>
      <c r="C86" s="37"/>
      <c r="I86" s="39"/>
    </row>
    <row r="87" spans="1:9" x14ac:dyDescent="0.25">
      <c r="A87" s="17">
        <v>86</v>
      </c>
      <c r="B87" s="10" t="s">
        <v>166</v>
      </c>
      <c r="C87" s="37"/>
      <c r="I87" s="39"/>
    </row>
    <row r="88" spans="1:9" x14ac:dyDescent="0.25">
      <c r="A88" s="17">
        <v>87</v>
      </c>
      <c r="B88" s="10" t="s">
        <v>167</v>
      </c>
      <c r="C88" s="37"/>
      <c r="I88" s="39"/>
    </row>
    <row r="89" spans="1:9" x14ac:dyDescent="0.25">
      <c r="A89" s="17">
        <v>88</v>
      </c>
      <c r="B89" s="10" t="s">
        <v>168</v>
      </c>
      <c r="C89" s="37"/>
      <c r="I89" s="39"/>
    </row>
    <row r="90" spans="1:9" x14ac:dyDescent="0.25">
      <c r="A90" s="17">
        <v>89</v>
      </c>
      <c r="B90" s="10" t="s">
        <v>169</v>
      </c>
      <c r="C90" s="37"/>
      <c r="I90" s="39"/>
    </row>
    <row r="91" spans="1:9" x14ac:dyDescent="0.25">
      <c r="A91" s="17">
        <v>90</v>
      </c>
      <c r="B91" s="10" t="s">
        <v>170</v>
      </c>
      <c r="C91" s="37"/>
      <c r="I91" s="39"/>
    </row>
    <row r="92" spans="1:9" x14ac:dyDescent="0.25">
      <c r="A92" s="17">
        <v>91</v>
      </c>
      <c r="B92" s="10" t="s">
        <v>171</v>
      </c>
      <c r="C92" s="37"/>
      <c r="I92" s="39"/>
    </row>
    <row r="93" spans="1:9" x14ac:dyDescent="0.25">
      <c r="A93" s="17">
        <v>92</v>
      </c>
      <c r="B93" s="10" t="s">
        <v>172</v>
      </c>
      <c r="C93" s="37"/>
      <c r="I93" s="39"/>
    </row>
    <row r="94" spans="1:9" x14ac:dyDescent="0.25">
      <c r="A94" s="17">
        <v>93</v>
      </c>
      <c r="B94" s="10" t="s">
        <v>173</v>
      </c>
      <c r="C94" s="37"/>
      <c r="I94" s="39"/>
    </row>
    <row r="95" spans="1:9" x14ac:dyDescent="0.25">
      <c r="A95" s="17">
        <v>94</v>
      </c>
      <c r="B95" s="10" t="s">
        <v>174</v>
      </c>
      <c r="C95" s="37"/>
      <c r="I95" s="39"/>
    </row>
    <row r="96" spans="1:9" x14ac:dyDescent="0.25">
      <c r="A96" s="17">
        <v>95</v>
      </c>
      <c r="B96" s="10" t="s">
        <v>175</v>
      </c>
      <c r="C96" s="37"/>
      <c r="I96" s="39"/>
    </row>
    <row r="97" spans="1:9" x14ac:dyDescent="0.25">
      <c r="A97" s="17">
        <v>96</v>
      </c>
      <c r="B97" s="10" t="s">
        <v>176</v>
      </c>
      <c r="C97" s="37"/>
      <c r="I97" s="39"/>
    </row>
    <row r="98" spans="1:9" x14ac:dyDescent="0.25">
      <c r="A98" s="17">
        <v>97</v>
      </c>
      <c r="B98" s="10" t="s">
        <v>177</v>
      </c>
      <c r="C98" s="37"/>
      <c r="I98" s="39"/>
    </row>
    <row r="99" spans="1:9" x14ac:dyDescent="0.25">
      <c r="A99" s="17">
        <v>98</v>
      </c>
      <c r="B99" s="10" t="s">
        <v>178</v>
      </c>
      <c r="C99" s="37"/>
      <c r="I99" s="39"/>
    </row>
    <row r="100" spans="1:9" x14ac:dyDescent="0.25">
      <c r="A100" s="17">
        <v>99</v>
      </c>
      <c r="B100" s="10" t="s">
        <v>179</v>
      </c>
      <c r="C100" s="37"/>
      <c r="I100" s="39"/>
    </row>
    <row r="101" spans="1:9" x14ac:dyDescent="0.25">
      <c r="A101" s="17">
        <v>100</v>
      </c>
      <c r="B101" s="10" t="s">
        <v>180</v>
      </c>
      <c r="C101" s="37"/>
      <c r="I101" s="39"/>
    </row>
    <row r="102" spans="1:9" x14ac:dyDescent="0.25">
      <c r="A102" s="17">
        <v>101</v>
      </c>
      <c r="B102" s="10" t="s">
        <v>181</v>
      </c>
      <c r="C102" s="37"/>
      <c r="I102" s="39"/>
    </row>
    <row r="103" spans="1:9" x14ac:dyDescent="0.25">
      <c r="A103" s="17">
        <v>102</v>
      </c>
      <c r="B103" s="10" t="s">
        <v>182</v>
      </c>
      <c r="C103" s="37"/>
      <c r="I103" s="39"/>
    </row>
    <row r="104" spans="1:9" x14ac:dyDescent="0.25">
      <c r="A104" s="17">
        <v>103</v>
      </c>
      <c r="B104" s="10" t="s">
        <v>183</v>
      </c>
      <c r="C104" s="37"/>
      <c r="I104" s="39"/>
    </row>
    <row r="105" spans="1:9" x14ac:dyDescent="0.25">
      <c r="A105" s="17">
        <v>104</v>
      </c>
      <c r="B105" s="10" t="s">
        <v>184</v>
      </c>
      <c r="C105" s="37"/>
      <c r="I105" s="39"/>
    </row>
    <row r="106" spans="1:9" x14ac:dyDescent="0.25">
      <c r="A106" s="17">
        <v>105</v>
      </c>
      <c r="B106" s="10" t="s">
        <v>185</v>
      </c>
      <c r="C106" s="37"/>
      <c r="I106" s="39"/>
    </row>
    <row r="107" spans="1:9" x14ac:dyDescent="0.25">
      <c r="A107" s="17">
        <v>106</v>
      </c>
      <c r="B107" s="10" t="s">
        <v>186</v>
      </c>
      <c r="C107" s="37"/>
      <c r="I107" s="39"/>
    </row>
    <row r="108" spans="1:9" x14ac:dyDescent="0.25">
      <c r="A108" s="17">
        <v>107</v>
      </c>
      <c r="B108" s="10" t="s">
        <v>187</v>
      </c>
      <c r="C108" s="37"/>
      <c r="I108" s="39"/>
    </row>
    <row r="109" spans="1:9" x14ac:dyDescent="0.25">
      <c r="A109" s="17">
        <v>108</v>
      </c>
      <c r="B109" s="10" t="s">
        <v>188</v>
      </c>
      <c r="C109" s="37"/>
      <c r="I109" s="39"/>
    </row>
    <row r="110" spans="1:9" x14ac:dyDescent="0.25">
      <c r="A110" s="17">
        <v>109</v>
      </c>
      <c r="B110" s="10" t="s">
        <v>189</v>
      </c>
      <c r="C110" s="37"/>
      <c r="I110" s="39"/>
    </row>
    <row r="111" spans="1:9" x14ac:dyDescent="0.25">
      <c r="A111" s="17">
        <v>110</v>
      </c>
      <c r="B111" s="10" t="s">
        <v>190</v>
      </c>
      <c r="C111" s="37"/>
      <c r="I111" s="39"/>
    </row>
    <row r="112" spans="1:9" x14ac:dyDescent="0.25">
      <c r="A112" s="17">
        <v>111</v>
      </c>
      <c r="B112" s="10" t="s">
        <v>191</v>
      </c>
      <c r="C112" s="37"/>
      <c r="I112" s="39"/>
    </row>
    <row r="113" spans="1:9" x14ac:dyDescent="0.25">
      <c r="A113" s="17">
        <v>112</v>
      </c>
      <c r="B113" s="10" t="s">
        <v>192</v>
      </c>
      <c r="C113" s="37"/>
      <c r="I113" s="39"/>
    </row>
    <row r="114" spans="1:9" x14ac:dyDescent="0.25">
      <c r="A114" s="17">
        <v>113</v>
      </c>
      <c r="B114" s="10" t="s">
        <v>193</v>
      </c>
      <c r="C114" s="37"/>
      <c r="I114" s="39"/>
    </row>
    <row r="115" spans="1:9" x14ac:dyDescent="0.25">
      <c r="A115" s="17">
        <v>114</v>
      </c>
      <c r="B115" s="10" t="s">
        <v>194</v>
      </c>
      <c r="C115" s="37"/>
      <c r="I115" s="39"/>
    </row>
    <row r="116" spans="1:9" x14ac:dyDescent="0.25">
      <c r="A116" s="17">
        <v>115</v>
      </c>
      <c r="B116" s="10" t="s">
        <v>195</v>
      </c>
      <c r="C116" s="37"/>
      <c r="I116" s="39"/>
    </row>
    <row r="117" spans="1:9" x14ac:dyDescent="0.25">
      <c r="A117" s="17">
        <v>116</v>
      </c>
      <c r="B117" s="10" t="s">
        <v>196</v>
      </c>
      <c r="C117" s="37"/>
      <c r="I117" s="39"/>
    </row>
    <row r="118" spans="1:9" x14ac:dyDescent="0.25">
      <c r="A118" s="17">
        <v>117</v>
      </c>
      <c r="B118" s="10" t="s">
        <v>197</v>
      </c>
      <c r="C118" s="37"/>
      <c r="I118" s="39"/>
    </row>
    <row r="119" spans="1:9" x14ac:dyDescent="0.25">
      <c r="A119" s="17">
        <v>118</v>
      </c>
      <c r="B119" s="10" t="s">
        <v>198</v>
      </c>
      <c r="C119" s="37"/>
      <c r="I119" s="39"/>
    </row>
    <row r="120" spans="1:9" x14ac:dyDescent="0.25">
      <c r="A120" s="17">
        <v>119</v>
      </c>
      <c r="B120" s="10" t="s">
        <v>199</v>
      </c>
      <c r="C120" s="37"/>
      <c r="I120" s="39"/>
    </row>
    <row r="121" spans="1:9" x14ac:dyDescent="0.25">
      <c r="A121" s="17">
        <v>120</v>
      </c>
      <c r="B121" s="10" t="s">
        <v>200</v>
      </c>
      <c r="C121" s="37"/>
      <c r="I121" s="39"/>
    </row>
    <row r="122" spans="1:9" x14ac:dyDescent="0.25">
      <c r="A122" s="17">
        <v>121</v>
      </c>
      <c r="B122" s="10" t="s">
        <v>201</v>
      </c>
      <c r="C122" s="37"/>
      <c r="I122" s="39"/>
    </row>
    <row r="123" spans="1:9" x14ac:dyDescent="0.25">
      <c r="A123" s="17">
        <v>122</v>
      </c>
      <c r="B123" s="10" t="s">
        <v>202</v>
      </c>
      <c r="C123" s="37"/>
      <c r="I123" s="39"/>
    </row>
    <row r="124" spans="1:9" x14ac:dyDescent="0.25">
      <c r="A124" s="17">
        <v>123</v>
      </c>
      <c r="B124" s="10" t="s">
        <v>203</v>
      </c>
      <c r="C124" s="37"/>
      <c r="I124" s="39"/>
    </row>
    <row r="125" spans="1:9" x14ac:dyDescent="0.25">
      <c r="A125" s="17">
        <v>124</v>
      </c>
      <c r="B125" s="10" t="s">
        <v>204</v>
      </c>
      <c r="C125" s="37"/>
      <c r="I125" s="39"/>
    </row>
    <row r="126" spans="1:9" x14ac:dyDescent="0.25">
      <c r="A126" s="17">
        <v>125</v>
      </c>
      <c r="B126" s="10" t="s">
        <v>205</v>
      </c>
      <c r="C126" s="37"/>
      <c r="I126" s="39"/>
    </row>
    <row r="127" spans="1:9" x14ac:dyDescent="0.25">
      <c r="A127" s="17">
        <v>126</v>
      </c>
      <c r="B127" s="10" t="s">
        <v>206</v>
      </c>
      <c r="C127" s="37"/>
      <c r="I127" s="39"/>
    </row>
    <row r="128" spans="1:9" x14ac:dyDescent="0.25">
      <c r="A128" s="17">
        <v>127</v>
      </c>
      <c r="B128" s="10" t="s">
        <v>207</v>
      </c>
      <c r="C128" s="37"/>
      <c r="I128" s="39"/>
    </row>
    <row r="129" spans="1:9" x14ac:dyDescent="0.25">
      <c r="A129" s="17">
        <v>128</v>
      </c>
      <c r="B129" s="10" t="s">
        <v>208</v>
      </c>
      <c r="C129" s="37"/>
      <c r="I129" s="39"/>
    </row>
    <row r="130" spans="1:9" x14ac:dyDescent="0.25">
      <c r="A130" s="17">
        <v>129</v>
      </c>
      <c r="B130" s="10" t="s">
        <v>209</v>
      </c>
      <c r="C130" s="37"/>
      <c r="I130" s="39"/>
    </row>
    <row r="131" spans="1:9" x14ac:dyDescent="0.25">
      <c r="A131" s="17">
        <v>130</v>
      </c>
      <c r="B131" s="10" t="s">
        <v>210</v>
      </c>
      <c r="C131" s="37"/>
      <c r="I131" s="39"/>
    </row>
    <row r="132" spans="1:9" x14ac:dyDescent="0.25">
      <c r="I132" s="39"/>
    </row>
    <row r="133" spans="1:9" x14ac:dyDescent="0.25">
      <c r="I133" s="39"/>
    </row>
    <row r="134" spans="1:9" x14ac:dyDescent="0.25">
      <c r="I134" s="39"/>
    </row>
    <row r="135" spans="1:9" x14ac:dyDescent="0.25">
      <c r="I135" s="39"/>
    </row>
  </sheetData>
  <sheetProtection algorithmName="SHA-512" hashValue="A0qHHl+/hGsypbkO9IidreB9jwQP1smA+hruL3a8K1x6Z8RVv2M4L34LDQmx0CrV00vquanuY8LNoZHlZUFO/A==" saltValue="M9nuHeEDjDvR8W0hWyyESA==" spinCount="100000" sheet="1" objects="1" scenarios="1"/>
  <mergeCells count="98">
    <mergeCell ref="D44:E44"/>
    <mergeCell ref="F43:H43"/>
    <mergeCell ref="F44:H44"/>
    <mergeCell ref="F34:H34"/>
    <mergeCell ref="F35:H35"/>
    <mergeCell ref="F36:H36"/>
    <mergeCell ref="F40:H40"/>
    <mergeCell ref="F41:H41"/>
    <mergeCell ref="F42:H42"/>
    <mergeCell ref="D42:E42"/>
    <mergeCell ref="D43:E43"/>
    <mergeCell ref="F37:H37"/>
    <mergeCell ref="F38:H38"/>
    <mergeCell ref="F39:H39"/>
    <mergeCell ref="D39:E39"/>
    <mergeCell ref="D40:E40"/>
    <mergeCell ref="F49:H49"/>
    <mergeCell ref="F50:H50"/>
    <mergeCell ref="D45:E45"/>
    <mergeCell ref="D46:E46"/>
    <mergeCell ref="D47:E47"/>
    <mergeCell ref="D48:E48"/>
    <mergeCell ref="D49:E49"/>
    <mergeCell ref="D50:E50"/>
    <mergeCell ref="F45:H45"/>
    <mergeCell ref="F46:H46"/>
    <mergeCell ref="F47:H47"/>
    <mergeCell ref="F48:H48"/>
    <mergeCell ref="F33:H3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D41:E41"/>
    <mergeCell ref="F15:H15"/>
    <mergeCell ref="F16:H16"/>
    <mergeCell ref="F17:H17"/>
    <mergeCell ref="F18:H18"/>
    <mergeCell ref="F19:H19"/>
    <mergeCell ref="F20:H20"/>
    <mergeCell ref="F21:H21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D26:E26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1:N1"/>
    <mergeCell ref="F14:H14"/>
    <mergeCell ref="D11:E11"/>
    <mergeCell ref="D12:E12"/>
    <mergeCell ref="D13:E13"/>
    <mergeCell ref="D14:E14"/>
    <mergeCell ref="D10:E10"/>
    <mergeCell ref="F10:H10"/>
    <mergeCell ref="F11:H11"/>
    <mergeCell ref="F12:H12"/>
    <mergeCell ref="F13:H13"/>
    <mergeCell ref="D8:F8"/>
    <mergeCell ref="D9:N9"/>
    <mergeCell ref="D2:F2"/>
    <mergeCell ref="D3:F3"/>
    <mergeCell ref="G2:N2"/>
    <mergeCell ref="G3:N3"/>
    <mergeCell ref="G4:N4"/>
    <mergeCell ref="G5:N5"/>
    <mergeCell ref="G6:N6"/>
    <mergeCell ref="D7:F7"/>
    <mergeCell ref="G7:N7"/>
    <mergeCell ref="G8:N8"/>
    <mergeCell ref="D4:F4"/>
    <mergeCell ref="D5:F5"/>
    <mergeCell ref="D6:F6"/>
  </mergeCells>
  <conditionalFormatting sqref="D11:I50">
    <cfRule type="containsBlanks" dxfId="13" priority="3">
      <formula>LEN(TRIM(D11))=0</formula>
    </cfRule>
    <cfRule type="expression" dxfId="12" priority="4">
      <formula>"&lt;1"</formula>
    </cfRule>
  </conditionalFormatting>
  <conditionalFormatting sqref="D11:I50">
    <cfRule type="notContainsBlanks" dxfId="11" priority="2">
      <formula>LEN(TRIM(D11))&gt;0</formula>
    </cfRule>
  </conditionalFormatting>
  <conditionalFormatting sqref="F11:I50">
    <cfRule type="expression" dxfId="10" priority="1">
      <formula>$D11&lt;&gt;""</formula>
    </cfRule>
  </conditionalFormatting>
  <dataValidations count="1">
    <dataValidation type="whole" allowBlank="1" showInputMessage="1" showErrorMessage="1" sqref="G7:N7">
      <formula1>1</formula1>
      <formula2>40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I5" sqref="I5:I8"/>
    </sheetView>
  </sheetViews>
  <sheetFormatPr defaultRowHeight="15" x14ac:dyDescent="0.25"/>
  <cols>
    <col min="1" max="5" width="5.5703125" style="1" customWidth="1"/>
    <col min="6" max="9" width="7.140625" style="1" customWidth="1"/>
    <col min="10" max="14" width="5.5703125" style="1" customWidth="1"/>
    <col min="15" max="16384" width="9.140625" style="1"/>
  </cols>
  <sheetData>
    <row r="1" spans="1:14" ht="36" customHeight="1" x14ac:dyDescent="0.25">
      <c r="A1" s="72" t="s">
        <v>77</v>
      </c>
      <c r="B1" s="72"/>
      <c r="C1" s="72"/>
      <c r="D1" s="72"/>
      <c r="E1" s="72"/>
      <c r="F1" s="72"/>
      <c r="G1" s="72"/>
      <c r="H1" s="72"/>
      <c r="I1" s="41">
        <f>Анализ1!G6</f>
        <v>130</v>
      </c>
    </row>
    <row r="2" spans="1:14" ht="15" customHeight="1" x14ac:dyDescent="0.25">
      <c r="A2" s="71" t="s">
        <v>75</v>
      </c>
      <c r="B2" s="71"/>
      <c r="C2" s="71"/>
      <c r="D2" s="71"/>
      <c r="E2" s="71"/>
      <c r="F2" s="71"/>
      <c r="G2" s="71"/>
      <c r="H2" s="71"/>
      <c r="I2" s="71"/>
      <c r="J2" s="27"/>
      <c r="K2" s="27"/>
      <c r="L2" s="27"/>
      <c r="M2" s="27"/>
      <c r="N2" s="27"/>
    </row>
    <row r="3" spans="1:14" ht="21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27"/>
      <c r="K3" s="27"/>
      <c r="L3" s="27"/>
      <c r="M3" s="27"/>
      <c r="N3" s="27"/>
    </row>
    <row r="4" spans="1:14" ht="24" customHeight="1" x14ac:dyDescent="0.25">
      <c r="A4" s="28"/>
      <c r="B4" s="28"/>
      <c r="C4" s="28"/>
      <c r="D4" s="28"/>
      <c r="E4" s="28"/>
      <c r="F4" s="68" t="s">
        <v>73</v>
      </c>
      <c r="G4" s="69"/>
      <c r="H4" s="69"/>
      <c r="I4" s="70"/>
      <c r="L4" s="28"/>
      <c r="M4" s="28"/>
      <c r="N4" s="28"/>
    </row>
    <row r="5" spans="1:14" s="31" customFormat="1" ht="21" customHeight="1" x14ac:dyDescent="0.25">
      <c r="A5" s="67" t="s">
        <v>68</v>
      </c>
      <c r="B5" s="67"/>
      <c r="C5" s="67"/>
      <c r="D5" s="67"/>
      <c r="E5" s="67"/>
      <c r="F5" s="29" t="s">
        <v>72</v>
      </c>
      <c r="G5" s="30">
        <v>0</v>
      </c>
      <c r="H5" s="29" t="s">
        <v>74</v>
      </c>
      <c r="I5" s="32"/>
      <c r="J5" s="1"/>
      <c r="K5" s="1"/>
    </row>
    <row r="6" spans="1:14" s="31" customFormat="1" ht="21" customHeight="1" x14ac:dyDescent="0.25">
      <c r="A6" s="67" t="s">
        <v>69</v>
      </c>
      <c r="B6" s="67"/>
      <c r="C6" s="67"/>
      <c r="D6" s="67"/>
      <c r="E6" s="67"/>
      <c r="F6" s="29" t="s">
        <v>72</v>
      </c>
      <c r="G6" s="30" t="str">
        <f>IF(I5="","",I5+1)</f>
        <v/>
      </c>
      <c r="H6" s="29" t="s">
        <v>74</v>
      </c>
      <c r="I6" s="32"/>
      <c r="J6" s="1"/>
      <c r="K6" s="1"/>
    </row>
    <row r="7" spans="1:14" s="31" customFormat="1" ht="21" customHeight="1" x14ac:dyDescent="0.25">
      <c r="A7" s="67" t="s">
        <v>70</v>
      </c>
      <c r="B7" s="67"/>
      <c r="C7" s="67"/>
      <c r="D7" s="67"/>
      <c r="E7" s="67"/>
      <c r="F7" s="29" t="s">
        <v>72</v>
      </c>
      <c r="G7" s="30" t="str">
        <f>IF(I6="","",I6+1)</f>
        <v/>
      </c>
      <c r="H7" s="29" t="s">
        <v>74</v>
      </c>
      <c r="I7" s="32"/>
      <c r="J7" s="1"/>
      <c r="K7" s="1"/>
    </row>
    <row r="8" spans="1:14" s="31" customFormat="1" ht="21" customHeight="1" x14ac:dyDescent="0.25">
      <c r="A8" s="67" t="s">
        <v>71</v>
      </c>
      <c r="B8" s="67"/>
      <c r="C8" s="67"/>
      <c r="D8" s="67"/>
      <c r="E8" s="67"/>
      <c r="F8" s="29" t="s">
        <v>72</v>
      </c>
      <c r="G8" s="30" t="str">
        <f>IF(I7="","",I7+1)</f>
        <v/>
      </c>
      <c r="H8" s="29" t="s">
        <v>74</v>
      </c>
      <c r="I8" s="32"/>
      <c r="J8" s="1"/>
      <c r="K8" s="1"/>
    </row>
  </sheetData>
  <sheetProtection algorithmName="SHA-512" hashValue="+rMCTVs+6nCKmLLd3WCYyaJ6tauvdxOTI/roYTPYRnK28JHXbIV+ybx9xSvZ3kp5b7m2U28yJxz8Zg2SX+wyAg==" saltValue="QgH8kMPyuszc7Y3jTtiafQ==" spinCount="100000" sheet="1" objects="1" scenarios="1"/>
  <mergeCells count="7">
    <mergeCell ref="A7:E7"/>
    <mergeCell ref="A8:E8"/>
    <mergeCell ref="F4:I4"/>
    <mergeCell ref="A2:I3"/>
    <mergeCell ref="A1:H1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158"/>
  <sheetViews>
    <sheetView zoomScale="60" zoomScaleNormal="60" workbookViewId="0">
      <selection activeCell="E4" sqref="E4:AR4"/>
    </sheetView>
  </sheetViews>
  <sheetFormatPr defaultRowHeight="15" x14ac:dyDescent="0.25"/>
  <cols>
    <col min="1" max="1" width="37.85546875" style="1" customWidth="1"/>
    <col min="2" max="2" width="14" style="1" customWidth="1"/>
    <col min="3" max="3" width="7.7109375" style="1" customWidth="1"/>
    <col min="4" max="4" width="8.7109375" style="1" customWidth="1"/>
    <col min="5" max="44" width="6.140625" style="1" customWidth="1"/>
    <col min="45" max="45" width="9.140625" style="1" hidden="1" customWidth="1"/>
    <col min="46" max="89" width="4.85546875" style="1" hidden="1" customWidth="1"/>
    <col min="90" max="91" width="9.140625" style="1" hidden="1" customWidth="1"/>
    <col min="92" max="16384" width="9.140625" style="1"/>
  </cols>
  <sheetData>
    <row r="1" spans="1:91" ht="27.75" customHeight="1" x14ac:dyDescent="0.25">
      <c r="A1" s="75" t="str">
        <f>IF(Списки!G8="","",Списки!G8)</f>
        <v/>
      </c>
      <c r="B1" s="75"/>
      <c r="C1" s="75"/>
      <c r="D1" s="75"/>
      <c r="E1" s="75"/>
      <c r="F1" s="75"/>
      <c r="G1" s="76" t="s">
        <v>60</v>
      </c>
      <c r="H1" s="76"/>
      <c r="I1" s="76"/>
      <c r="J1" s="76"/>
      <c r="K1" s="76"/>
      <c r="L1" s="76"/>
      <c r="M1" s="76" t="s">
        <v>61</v>
      </c>
      <c r="N1" s="76"/>
      <c r="O1" s="77" t="str">
        <f>IF(Списки!G2="","",Списки!G2)</f>
        <v/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3" spans="1:91" ht="32.25" customHeight="1" x14ac:dyDescent="0.25">
      <c r="A3" s="81" t="str">
        <f>IF(Списки!G6="","",Списки!G6)</f>
        <v/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35"/>
      <c r="AK3" s="35"/>
      <c r="AL3" s="35"/>
      <c r="AM3" s="35"/>
      <c r="CH3" s="1" t="s">
        <v>118</v>
      </c>
      <c r="CI3" s="1" t="s">
        <v>119</v>
      </c>
    </row>
    <row r="4" spans="1:91" ht="18.75" x14ac:dyDescent="0.25">
      <c r="A4" s="19" t="s">
        <v>3</v>
      </c>
      <c r="B4" s="34" t="str">
        <f>IF(Списки!G5="","",Списки!G5)</f>
        <v/>
      </c>
      <c r="C4" s="22" t="s">
        <v>51</v>
      </c>
      <c r="D4" s="33" t="str">
        <f>IF(Списки!G3="","",Списки!G3)</f>
        <v/>
      </c>
      <c r="E4" s="82" t="s">
        <v>62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T4" s="19">
        <v>1</v>
      </c>
      <c r="AU4" s="19">
        <v>2</v>
      </c>
      <c r="AV4" s="19">
        <v>3</v>
      </c>
      <c r="AW4" s="19">
        <v>4</v>
      </c>
      <c r="AX4" s="19">
        <v>5</v>
      </c>
      <c r="AY4" s="19">
        <v>6</v>
      </c>
      <c r="AZ4" s="19">
        <v>7</v>
      </c>
      <c r="BA4" s="19">
        <v>8</v>
      </c>
      <c r="BB4" s="19">
        <v>9</v>
      </c>
      <c r="BC4" s="19">
        <v>10</v>
      </c>
      <c r="BD4" s="19">
        <v>11</v>
      </c>
      <c r="BE4" s="19">
        <v>12</v>
      </c>
      <c r="BF4" s="19">
        <v>13</v>
      </c>
      <c r="BG4" s="19">
        <v>14</v>
      </c>
      <c r="BH4" s="19">
        <v>15</v>
      </c>
      <c r="BI4" s="19">
        <v>16</v>
      </c>
      <c r="BJ4" s="19">
        <v>17</v>
      </c>
      <c r="BK4" s="19">
        <v>18</v>
      </c>
      <c r="BL4" s="19">
        <v>19</v>
      </c>
      <c r="BM4" s="19">
        <v>20</v>
      </c>
      <c r="BN4" s="19">
        <v>21</v>
      </c>
      <c r="BO4" s="19">
        <v>22</v>
      </c>
      <c r="BP4" s="19">
        <v>23</v>
      </c>
      <c r="BQ4" s="19">
        <v>24</v>
      </c>
      <c r="BR4" s="19">
        <v>25</v>
      </c>
      <c r="BS4" s="19">
        <v>26</v>
      </c>
      <c r="BT4" s="19">
        <v>27</v>
      </c>
      <c r="BU4" s="19">
        <v>28</v>
      </c>
      <c r="BV4" s="19">
        <v>29</v>
      </c>
      <c r="BW4" s="19">
        <v>30</v>
      </c>
      <c r="BX4" s="19">
        <v>31</v>
      </c>
      <c r="BY4" s="19">
        <v>32</v>
      </c>
      <c r="BZ4" s="19">
        <v>33</v>
      </c>
      <c r="CA4" s="19">
        <v>34</v>
      </c>
      <c r="CB4" s="19">
        <v>35</v>
      </c>
      <c r="CC4" s="19">
        <v>36</v>
      </c>
      <c r="CD4" s="19">
        <v>37</v>
      </c>
      <c r="CE4" s="19">
        <v>38</v>
      </c>
      <c r="CF4" s="19">
        <v>39</v>
      </c>
      <c r="CG4" s="19">
        <v>40</v>
      </c>
      <c r="CH4" s="1">
        <f>MAX(C6:C45)</f>
        <v>0</v>
      </c>
      <c r="CI4" s="1">
        <f>MIN(C6:C45)</f>
        <v>0</v>
      </c>
      <c r="CJ4" s="1">
        <v>2</v>
      </c>
      <c r="CK4" s="1">
        <v>3</v>
      </c>
      <c r="CL4" s="1">
        <v>4</v>
      </c>
      <c r="CM4" s="1">
        <v>5</v>
      </c>
    </row>
    <row r="5" spans="1:91" x14ac:dyDescent="0.25">
      <c r="A5" s="19" t="s">
        <v>0</v>
      </c>
      <c r="B5" s="2" t="s">
        <v>1</v>
      </c>
      <c r="C5" s="19" t="s">
        <v>4</v>
      </c>
      <c r="D5" s="19" t="s">
        <v>5</v>
      </c>
      <c r="E5" s="36" t="str">
        <f>IF(Списки!$G$7="","",IF(Списки!P1&lt;=Списки!$G$7,Списки!$D$11+Списки!P1-1,""))</f>
        <v/>
      </c>
      <c r="F5" s="36" t="str">
        <f>IF(Списки!$G$7="","",IF(Списки!Q1&lt;=Списки!$G$7,Списки!$D$11+Списки!Q1-1,""))</f>
        <v/>
      </c>
      <c r="G5" s="36" t="str">
        <f>IF(Списки!$G$7="","",IF(Списки!R1&lt;=Списки!$G$7,Списки!$D$11+Списки!R1-1,""))</f>
        <v/>
      </c>
      <c r="H5" s="36" t="str">
        <f>IF(Списки!$G$7="","",IF(Списки!S1&lt;=Списки!$G$7,Списки!$D$11+Списки!S1-1,""))</f>
        <v/>
      </c>
      <c r="I5" s="36" t="str">
        <f>IF(Списки!$G$7="","",IF(Списки!T1&lt;=Списки!$G$7,Списки!$D$11+Списки!T1-1,""))</f>
        <v/>
      </c>
      <c r="J5" s="36" t="str">
        <f>IF(Списки!$G$7="","",IF(Списки!U1&lt;=Списки!$G$7,Списки!$D$11+Списки!U1-1,""))</f>
        <v/>
      </c>
      <c r="K5" s="36" t="str">
        <f>IF(Списки!$G$7="","",IF(Списки!V1&lt;=Списки!$G$7,Списки!$D$11+Списки!V1-1,""))</f>
        <v/>
      </c>
      <c r="L5" s="36" t="str">
        <f>IF(Списки!$G$7="","",IF(Списки!W1&lt;=Списки!$G$7,Списки!$D$11+Списки!W1-1,""))</f>
        <v/>
      </c>
      <c r="M5" s="36" t="str">
        <f>IF(Списки!$G$7="","",IF(Списки!X1&lt;=Списки!$G$7,Списки!$D$11+Списки!X1-1,""))</f>
        <v/>
      </c>
      <c r="N5" s="36" t="str">
        <f>IF(Списки!$G$7="","",IF(Списки!Y1&lt;=Списки!$G$7,Списки!$D$11+Списки!Y1-1,""))</f>
        <v/>
      </c>
      <c r="O5" s="36" t="str">
        <f>IF(Списки!$G$7="","",IF(Списки!Z1&lt;=Списки!$G$7,Списки!$D$11+Списки!Z1-1,""))</f>
        <v/>
      </c>
      <c r="P5" s="36" t="str">
        <f>IF(Списки!$G$7="","",IF(Списки!AA1&lt;=Списки!$G$7,Списки!$D$11+Списки!AA1-1,""))</f>
        <v/>
      </c>
      <c r="Q5" s="36" t="str">
        <f>IF(Списки!$G$7="","",IF(Списки!AB1&lt;=Списки!$G$7,Списки!$D$11+Списки!AB1-1,""))</f>
        <v/>
      </c>
      <c r="R5" s="36" t="str">
        <f>IF(Списки!$G$7="","",IF(Списки!AC1&lt;=Списки!$G$7,Списки!$D$11+Списки!AC1-1,""))</f>
        <v/>
      </c>
      <c r="S5" s="36" t="str">
        <f>IF(Списки!$G$7="","",IF(Списки!AD1&lt;=Списки!$G$7,Списки!$D$11+Списки!AD1-1,""))</f>
        <v/>
      </c>
      <c r="T5" s="36" t="str">
        <f>IF(Списки!$G$7="","",IF(Списки!AE1&lt;=Списки!$G$7,Списки!$D$11+Списки!AE1-1,""))</f>
        <v/>
      </c>
      <c r="U5" s="36" t="str">
        <f>IF(Списки!$G$7="","",IF(Списки!AF1&lt;=Списки!$G$7,Списки!$D$11+Списки!AF1-1,""))</f>
        <v/>
      </c>
      <c r="V5" s="36" t="str">
        <f>IF(Списки!$G$7="","",IF(Списки!AG1&lt;=Списки!$G$7,Списки!$D$11+Списки!AG1-1,""))</f>
        <v/>
      </c>
      <c r="W5" s="36" t="str">
        <f>IF(Списки!$G$7="","",IF(Списки!AH1&lt;=Списки!$G$7,Списки!$D$11+Списки!AH1-1,""))</f>
        <v/>
      </c>
      <c r="X5" s="36" t="str">
        <f>IF(Списки!$G$7="","",IF(Списки!AI1&lt;=Списки!$G$7,Списки!$D$11+Списки!AI1-1,""))</f>
        <v/>
      </c>
      <c r="Y5" s="36" t="str">
        <f>IF(Списки!$G$7="","",IF(Списки!AJ1&lt;=Списки!$G$7,Списки!$D$11+Списки!AJ1-1,""))</f>
        <v/>
      </c>
      <c r="Z5" s="36" t="str">
        <f>IF(Списки!$G$7="","",IF(Списки!AK1&lt;=Списки!$G$7,Списки!$D$11+Списки!AK1-1,""))</f>
        <v/>
      </c>
      <c r="AA5" s="36" t="str">
        <f>IF(Списки!$G$7="","",IF(Списки!AL1&lt;=Списки!$G$7,Списки!$D$11+Списки!AL1-1,""))</f>
        <v/>
      </c>
      <c r="AB5" s="36" t="str">
        <f>IF(Списки!$G$7="","",IF(Списки!AM1&lt;=Списки!$G$7,Списки!$D$11+Списки!AM1-1,""))</f>
        <v/>
      </c>
      <c r="AC5" s="36" t="str">
        <f>IF(Списки!$G$7="","",IF(Списки!AN1&lt;=Списки!$G$7,Списки!$D$11+Списки!AN1-1,""))</f>
        <v/>
      </c>
      <c r="AD5" s="36" t="str">
        <f>IF(Списки!$G$7="","",IF(Списки!AO1&lt;=Списки!$G$7,Списки!$D$11+Списки!AO1-1,""))</f>
        <v/>
      </c>
      <c r="AE5" s="36" t="str">
        <f>IF(Списки!$G$7="","",IF(Списки!AP1&lt;=Списки!$G$7,Списки!$D$11+Списки!AP1-1,""))</f>
        <v/>
      </c>
      <c r="AF5" s="36" t="str">
        <f>IF(Списки!$G$7="","",IF(Списки!AQ1&lt;=Списки!$G$7,Списки!$D$11+Списки!AQ1-1,""))</f>
        <v/>
      </c>
      <c r="AG5" s="36" t="str">
        <f>IF(Списки!$G$7="","",IF(Списки!AR1&lt;=Списки!$G$7,Списки!$D$11+Списки!AR1-1,""))</f>
        <v/>
      </c>
      <c r="AH5" s="36" t="str">
        <f>IF(Списки!$G$7="","",IF(Списки!AS1&lt;=Списки!$G$7,Списки!$D$11+Списки!AS1-1,""))</f>
        <v/>
      </c>
      <c r="AI5" s="36" t="str">
        <f>IF(Списки!$G$7="","",IF(Списки!AT1&lt;=Списки!$G$7,Списки!$D$11+Списки!AT1-1,""))</f>
        <v/>
      </c>
      <c r="AJ5" s="36" t="str">
        <f>IF(Списки!$G$7="","",IF(Списки!AU1&lt;=Списки!$G$7,Списки!$D$11+Списки!AU1-1,""))</f>
        <v/>
      </c>
      <c r="AK5" s="36" t="str">
        <f>IF(Списки!$G$7="","",IF(Списки!AV1&lt;=Списки!$G$7,Списки!$D$11+Списки!AV1-1,""))</f>
        <v/>
      </c>
      <c r="AL5" s="36" t="str">
        <f>IF(Списки!$G$7="","",IF(Списки!AW1&lt;=Списки!$G$7,Списки!$D$11+Списки!AW1-1,""))</f>
        <v/>
      </c>
      <c r="AM5" s="36" t="str">
        <f>IF(Списки!$G$7="","",IF(Списки!AX1&lt;=Списки!$G$7,Списки!$D$11+Списки!AX1-1,""))</f>
        <v/>
      </c>
      <c r="AN5" s="36" t="str">
        <f>IF(Списки!$G$7="","",IF(Списки!AY1&lt;=Списки!$G$7,Списки!$D$11+Списки!AY1-1,""))</f>
        <v/>
      </c>
      <c r="AO5" s="36" t="str">
        <f>IF(Списки!$G$7="","",IF(Списки!AZ1&lt;=Списки!$G$7,Списки!$D$11+Списки!AZ1-1,""))</f>
        <v/>
      </c>
      <c r="AP5" s="36" t="str">
        <f>IF(Списки!$G$7="","",IF(Списки!BA1&lt;=Списки!$G$7,Списки!$D$11+Списки!BA1-1,""))</f>
        <v/>
      </c>
      <c r="AQ5" s="36" t="str">
        <f>IF(Списки!$G$7="","",IF(Списки!BB1&lt;=Списки!$G$7,Списки!$D$11+Списки!BB1-1,""))</f>
        <v/>
      </c>
      <c r="AR5" s="36" t="str">
        <f>IF(Списки!$G$7="","",IF(Списки!BC1&lt;=Списки!$G$7,Списки!$D$11+Списки!BC1-1,""))</f>
        <v/>
      </c>
      <c r="AT5" s="26" t="str">
        <f>IF(E136="","",IF(E136&gt;='1'!$I$1/2,1,IF(E136&gt;='1'!$I$1*0.2,2,IF(Таблица!E136&gt;0,3,IF(Таблица!E136=0,4,5)))))</f>
        <v/>
      </c>
      <c r="AU5" s="26" t="str">
        <f>IF(F136="","",IF(F136&gt;='1'!$I$1/2,1,IF(F136&gt;='1'!$I$1*0.2,2,IF(Таблица!F136&gt;0,3,IF(Таблица!F136=0,4,5)))))</f>
        <v/>
      </c>
      <c r="AV5" s="26" t="str">
        <f>IF(G136="","",IF(G136&gt;='1'!$I$1/2,1,IF(G136&gt;='1'!$I$1*0.2,2,IF(Таблица!G136&gt;0,3,IF(Таблица!G136=0,4,5)))))</f>
        <v/>
      </c>
      <c r="AW5" s="26" t="str">
        <f>IF(H136="","",IF(H136&gt;='1'!$I$1/2,1,IF(H136&gt;='1'!$I$1*0.2,2,IF(Таблица!H136&gt;0,3,IF(Таблица!H136=0,4,5)))))</f>
        <v/>
      </c>
      <c r="AX5" s="26" t="str">
        <f>IF(I136="","",IF(I136&gt;='1'!$I$1/2,1,IF(I136&gt;='1'!$I$1*0.2,2,IF(Таблица!I136&gt;0,3,IF(Таблица!I136=0,4,5)))))</f>
        <v/>
      </c>
      <c r="AY5" s="26" t="str">
        <f>IF(J136="","",IF(J136&gt;='1'!$I$1/2,1,IF(J136&gt;='1'!$I$1*0.2,2,IF(Таблица!J136&gt;0,3,IF(Таблица!J136=0,4,5)))))</f>
        <v/>
      </c>
      <c r="AZ5" s="26" t="str">
        <f>IF(K136="","",IF(K136&gt;='1'!$I$1/2,1,IF(K136&gt;='1'!$I$1*0.2,2,IF(Таблица!K136&gt;0,3,IF(Таблица!K136=0,4,5)))))</f>
        <v/>
      </c>
      <c r="BA5" s="26" t="str">
        <f>IF(L136="","",IF(L136&gt;='1'!$I$1/2,1,IF(L136&gt;='1'!$I$1*0.2,2,IF(Таблица!L136&gt;0,3,IF(Таблица!L136=0,4,5)))))</f>
        <v/>
      </c>
      <c r="BB5" s="26" t="str">
        <f>IF(M136="","",IF(M136&gt;='1'!$I$1/2,1,IF(M136&gt;='1'!$I$1*0.2,2,IF(Таблица!M136&gt;0,3,IF(Таблица!M136=0,4,5)))))</f>
        <v/>
      </c>
      <c r="BC5" s="26" t="str">
        <f>IF(N136="","",IF(N136&gt;='1'!$I$1/2,1,IF(N136&gt;='1'!$I$1*0.2,2,IF(Таблица!N136&gt;0,3,IF(Таблица!N136=0,4,5)))))</f>
        <v/>
      </c>
      <c r="BD5" s="26" t="str">
        <f>IF(O136="","",IF(O136&gt;='1'!$I$1/2,1,IF(O136&gt;='1'!$I$1*0.2,2,IF(Таблица!O136&gt;0,3,IF(Таблица!O136=0,4,5)))))</f>
        <v/>
      </c>
      <c r="BE5" s="26" t="str">
        <f>IF(P136="","",IF(P136&gt;='1'!$I$1/2,1,IF(P136&gt;='1'!$I$1*0.2,2,IF(Таблица!P136&gt;0,3,IF(Таблица!P136=0,4,5)))))</f>
        <v/>
      </c>
      <c r="BF5" s="26" t="str">
        <f>IF(Q136="","",IF(Q136&gt;='1'!$I$1/2,1,IF(Q136&gt;='1'!$I$1*0.2,2,IF(Таблица!Q136&gt;0,3,IF(Таблица!Q136=0,4,5)))))</f>
        <v/>
      </c>
      <c r="BG5" s="26" t="str">
        <f>IF(R136="","",IF(R136&gt;='1'!$I$1/2,1,IF(R136&gt;='1'!$I$1*0.2,2,IF(Таблица!R136&gt;0,3,IF(Таблица!R136=0,4,5)))))</f>
        <v/>
      </c>
      <c r="BH5" s="26" t="str">
        <f>IF(S136="","",IF(S136&gt;='1'!$I$1/2,1,IF(S136&gt;='1'!$I$1*0.2,2,IF(Таблица!S136&gt;0,3,IF(Таблица!S136=0,4,5)))))</f>
        <v/>
      </c>
      <c r="BI5" s="26" t="str">
        <f>IF(T136="","",IF(T136&gt;='1'!$I$1/2,1,IF(T136&gt;='1'!$I$1*0.2,2,IF(Таблица!T136&gt;0,3,IF(Таблица!T136=0,4,5)))))</f>
        <v/>
      </c>
      <c r="BJ5" s="26" t="str">
        <f>IF(U136="","",IF(U136&gt;='1'!$I$1/2,1,IF(U136&gt;='1'!$I$1*0.2,2,IF(Таблица!U136&gt;0,3,IF(Таблица!U136=0,4,5)))))</f>
        <v/>
      </c>
      <c r="BK5" s="26" t="str">
        <f>IF(V136="","",IF(V136&gt;='1'!$I$1/2,1,IF(V136&gt;='1'!$I$1*0.2,2,IF(Таблица!V136&gt;0,3,IF(Таблица!V136=0,4,5)))))</f>
        <v/>
      </c>
      <c r="BL5" s="26" t="str">
        <f>IF(W136="","",IF(W136&gt;='1'!$I$1/2,1,IF(W136&gt;='1'!$I$1*0.2,2,IF(Таблица!W136&gt;0,3,IF(Таблица!W136=0,4,5)))))</f>
        <v/>
      </c>
      <c r="BM5" s="26" t="str">
        <f>IF(X136="","",IF(X136&gt;='1'!$I$1/2,1,IF(X136&gt;='1'!$I$1*0.2,2,IF(Таблица!X136&gt;0,3,IF(Таблица!X136=0,4,5)))))</f>
        <v/>
      </c>
      <c r="BN5" s="26" t="str">
        <f>IF(Y136="","",IF(Y136&gt;='1'!$I$1/2,1,IF(Y136&gt;='1'!$I$1*0.2,2,IF(Таблица!Y136&gt;0,3,IF(Таблица!Y136=0,4,5)))))</f>
        <v/>
      </c>
      <c r="BO5" s="26" t="str">
        <f>IF(Z136="","",IF(Z136&gt;='1'!$I$1/2,1,IF(Z136&gt;='1'!$I$1*0.2,2,IF(Таблица!Z136&gt;0,3,IF(Таблица!Z136=0,4,5)))))</f>
        <v/>
      </c>
      <c r="BP5" s="26" t="str">
        <f>IF(AA136="","",IF(AA136&gt;='1'!$I$1/2,1,IF(AA136&gt;='1'!$I$1*0.2,2,IF(Таблица!AA136&gt;0,3,IF(Таблица!AA136=0,4,5)))))</f>
        <v/>
      </c>
      <c r="BQ5" s="26" t="str">
        <f>IF(AB136="","",IF(AB136&gt;='1'!$I$1/2,1,IF(AB136&gt;='1'!$I$1*0.2,2,IF(Таблица!AB136&gt;0,3,IF(Таблица!AB136=0,4,5)))))</f>
        <v/>
      </c>
      <c r="BR5" s="26" t="str">
        <f>IF(AC136="","",IF(AC136&gt;='1'!$I$1/2,1,IF(AC136&gt;='1'!$I$1*0.2,2,IF(Таблица!AC136&gt;0,3,IF(Таблица!AC136=0,4,5)))))</f>
        <v/>
      </c>
      <c r="BS5" s="26" t="str">
        <f>IF(AD136="","",IF(AD136&gt;='1'!$I$1/2,1,IF(AD136&gt;='1'!$I$1*0.2,2,IF(Таблица!AD136&gt;0,3,IF(Таблица!AD136=0,4,5)))))</f>
        <v/>
      </c>
      <c r="BT5" s="26" t="str">
        <f>IF(AE136="","",IF(AE136&gt;='1'!$I$1/2,1,IF(AE136&gt;='1'!$I$1*0.2,2,IF(Таблица!AE136&gt;0,3,IF(Таблица!AE136=0,4,5)))))</f>
        <v/>
      </c>
      <c r="BU5" s="26" t="str">
        <f>IF(AF136="","",IF(AF136&gt;='1'!$I$1/2,1,IF(AF136&gt;='1'!$I$1*0.2,2,IF(Таблица!AF136&gt;0,3,IF(Таблица!AF136=0,4,5)))))</f>
        <v/>
      </c>
      <c r="BV5" s="26" t="str">
        <f>IF(AG136="","",IF(AG136&gt;='1'!$I$1/2,1,IF(AG136&gt;='1'!$I$1*0.2,2,IF(Таблица!AG136&gt;0,3,IF(Таблица!AG136=0,4,5)))))</f>
        <v/>
      </c>
      <c r="BW5" s="26" t="str">
        <f>IF(AH136="","",IF(AH136&gt;='1'!$I$1/2,1,IF(AH136&gt;='1'!$I$1*0.2,2,IF(Таблица!AH136&gt;0,3,IF(Таблица!AH136=0,4,5)))))</f>
        <v/>
      </c>
      <c r="BX5" s="26" t="str">
        <f>IF(AI136="","",IF(AI136&gt;='1'!$I$1/2,1,IF(AI136&gt;='1'!$I$1*0.2,2,IF(Таблица!AI136&gt;0,3,IF(Таблица!AI136=0,4,5)))))</f>
        <v/>
      </c>
      <c r="BY5" s="26" t="str">
        <f>IF(AJ136="","",IF(AJ136&gt;='1'!$I$1/2,1,IF(AJ136&gt;='1'!$I$1*0.2,2,IF(Таблица!AJ136&gt;0,3,IF(Таблица!AJ136=0,4,5)))))</f>
        <v/>
      </c>
      <c r="BZ5" s="26" t="str">
        <f>IF(AK136="","",IF(AK136&gt;='1'!$I$1/2,1,IF(AK136&gt;='1'!$I$1*0.2,2,IF(Таблица!AK136&gt;0,3,IF(Таблица!AK136=0,4,5)))))</f>
        <v/>
      </c>
      <c r="CA5" s="26" t="str">
        <f>IF(AL136="","",IF(AL136&gt;='1'!$I$1/2,1,IF(AL136&gt;='1'!$I$1*0.2,2,IF(Таблица!AL136&gt;0,3,IF(Таблица!AL136=0,4,5)))))</f>
        <v/>
      </c>
      <c r="CB5" s="26" t="str">
        <f>IF(AM136="","",IF(AM136&gt;='1'!$I$1/2,1,IF(AM136&gt;='1'!$I$1*0.2,2,IF(Таблица!AM136&gt;0,3,IF(Таблица!AM136=0,4,5)))))</f>
        <v/>
      </c>
      <c r="CC5" s="26" t="str">
        <f>IF(AN136="","",IF(AN136&gt;='1'!$I$1/2,1,IF(AN136&gt;='1'!$I$1*0.2,2,IF(Таблица!AN136&gt;0,3,IF(Таблица!AN136=0,4,5)))))</f>
        <v/>
      </c>
      <c r="CD5" s="26" t="str">
        <f>IF(AO136="","",IF(AO136&gt;='1'!$I$1/2,1,IF(AO136&gt;='1'!$I$1*0.2,2,IF(Таблица!AO136&gt;0,3,IF(Таблица!AO136=0,4,5)))))</f>
        <v/>
      </c>
      <c r="CE5" s="26" t="str">
        <f>IF(AP136="","",IF(AP136&gt;='1'!$I$1/2,1,IF(AP136&gt;='1'!$I$1*0.2,2,IF(Таблица!AP136&gt;0,3,IF(Таблица!AP136=0,4,5)))))</f>
        <v/>
      </c>
      <c r="CF5" s="26" t="str">
        <f>IF(AQ136="","",IF(AQ136&gt;='1'!$I$1/2,1,IF(AQ136&gt;='1'!$I$1*0.2,2,IF(Таблица!AQ136&gt;0,3,IF(Таблица!AQ136=0,4,5)))))</f>
        <v/>
      </c>
      <c r="CG5" s="26" t="str">
        <f>IF(AR136="","",IF(AR136&gt;='1'!$I$1/2,1,IF(AR136&gt;='1'!$I$1*0.2,2,IF(Таблица!AR136&gt;0,3,IF(Таблица!AR136=0,4,5)))))</f>
        <v/>
      </c>
      <c r="CH5" s="1" t="str">
        <f>IF($C6="","",IF($C6=CH$4,CONCATENATE($A6,", "),""))</f>
        <v/>
      </c>
      <c r="CI5" s="1" t="str">
        <f>IF($C6="","",IF($C6=CI$4,CONCATENATE($A6,", "),""))</f>
        <v/>
      </c>
      <c r="CJ5" s="1" t="str">
        <f>IF($D6="","",IF($D6=CJ$4,CONCATENATE($A6,", "),""))</f>
        <v/>
      </c>
      <c r="CK5" s="1" t="str">
        <f>IF($D6="","",IF($D6=CK$4,CONCATENATE($A6,", "),""))</f>
        <v/>
      </c>
      <c r="CL5" s="1" t="str">
        <f>IF($D6="","",IF($D6=CL$4,CONCATENATE($A6,", "),""))</f>
        <v/>
      </c>
      <c r="CM5" s="1" t="str">
        <f>IF($D6="","",IF($D6=CM$4,CONCATENATE($A6,", "),""))</f>
        <v/>
      </c>
    </row>
    <row r="6" spans="1:91" x14ac:dyDescent="0.25">
      <c r="A6" s="3" t="str">
        <f>IF(Списки!B2="","",Списки!B2)</f>
        <v>Ученик 1</v>
      </c>
      <c r="B6" s="4" t="str">
        <f>IF(Списки!C2="","",Списки!C2)</f>
        <v/>
      </c>
      <c r="C6" s="19" t="str">
        <f t="shared" ref="C6:C11" si="0">IF(COUNTBLANK(E6:AR6)=40,"",SUM(E6:AR6))</f>
        <v/>
      </c>
      <c r="D6" s="19" t="str">
        <f>IF(COUNTBLANK(E6:AR6)=40,"",IF(C6&gt;='1'!$G$8,5,IF(C6&gt;='1'!$G$7,4,IF(C6&gt;='1'!$G$6,3,2))))</f>
        <v/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CH6" s="1" t="str">
        <f t="shared" ref="CH6:CH22" si="1">IF($C7="","",IF($C7=CH$4,CONCATENATE($A7,", "),""))</f>
        <v/>
      </c>
      <c r="CI6" s="1" t="str">
        <f t="shared" ref="CI6:CI22" si="2">IF($C7="","",IF($C7=CI$4,CONCATENATE($A7,", "),""))</f>
        <v/>
      </c>
      <c r="CJ6" s="1" t="str">
        <f t="shared" ref="CJ6:CJ22" si="3">IF($D7="","",IF($D7=CJ$4,CONCATENATE($A7,", "),""))</f>
        <v/>
      </c>
      <c r="CK6" s="1" t="str">
        <f t="shared" ref="CK6:CK22" si="4">IF($D7="","",IF($D7=CK$4,CONCATENATE($A7,", "),""))</f>
        <v/>
      </c>
      <c r="CL6" s="1" t="str">
        <f t="shared" ref="CL6:CL22" si="5">IF($D7="","",IF($D7=CL$4,CONCATENATE($A7,", "),""))</f>
        <v/>
      </c>
      <c r="CM6" s="1" t="str">
        <f t="shared" ref="CM6:CM22" si="6">IF($D7="","",IF($D7=CM$4,CONCATENATE($A7,", "),""))</f>
        <v/>
      </c>
    </row>
    <row r="7" spans="1:91" x14ac:dyDescent="0.25">
      <c r="A7" s="3" t="str">
        <f>IF(Списки!B3="","",Списки!B3)</f>
        <v>Ученик 2</v>
      </c>
      <c r="B7" s="4" t="str">
        <f>IF(Списки!C3="","",Списки!C3)</f>
        <v/>
      </c>
      <c r="C7" s="19" t="str">
        <f t="shared" si="0"/>
        <v/>
      </c>
      <c r="D7" s="19" t="str">
        <f>IF(COUNTBLANK(E7:AR7)=40,"",IF(C7&gt;='1'!$G$8,5,IF(C7&gt;='1'!$G$7,4,IF(C7&gt;='1'!$G$6,3,2))))</f>
        <v/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T7" s="1" t="s">
        <v>80</v>
      </c>
      <c r="CH7" s="1" t="str">
        <f t="shared" si="1"/>
        <v/>
      </c>
      <c r="CI7" s="1" t="str">
        <f t="shared" si="2"/>
        <v/>
      </c>
      <c r="CJ7" s="1" t="str">
        <f t="shared" si="3"/>
        <v/>
      </c>
      <c r="CK7" s="1" t="str">
        <f t="shared" si="4"/>
        <v/>
      </c>
      <c r="CL7" s="1" t="str">
        <f t="shared" si="5"/>
        <v/>
      </c>
      <c r="CM7" s="1" t="str">
        <f t="shared" si="6"/>
        <v/>
      </c>
    </row>
    <row r="8" spans="1:91" x14ac:dyDescent="0.25">
      <c r="A8" s="3" t="str">
        <f>IF(Списки!B4="","",Списки!B4)</f>
        <v>Ученик 3</v>
      </c>
      <c r="B8" s="4" t="str">
        <f>IF(Списки!C4="","",Списки!C4)</f>
        <v/>
      </c>
      <c r="C8" s="19" t="str">
        <f t="shared" si="0"/>
        <v/>
      </c>
      <c r="D8" s="19" t="str">
        <f>IF(COUNTBLANK(E8:AR8)=40,"",IF(C8&gt;='1'!$G$8,5,IF(C8&gt;='1'!$G$7,4,IF(C8&gt;='1'!$G$6,3,2))))</f>
        <v/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T8" s="1" t="s">
        <v>81</v>
      </c>
      <c r="CH8" s="1" t="str">
        <f t="shared" si="1"/>
        <v/>
      </c>
      <c r="CI8" s="1" t="str">
        <f t="shared" si="2"/>
        <v/>
      </c>
      <c r="CJ8" s="1" t="str">
        <f t="shared" si="3"/>
        <v/>
      </c>
      <c r="CK8" s="1" t="str">
        <f t="shared" si="4"/>
        <v/>
      </c>
      <c r="CL8" s="1" t="str">
        <f t="shared" si="5"/>
        <v/>
      </c>
      <c r="CM8" s="1" t="str">
        <f t="shared" si="6"/>
        <v/>
      </c>
    </row>
    <row r="9" spans="1:91" x14ac:dyDescent="0.25">
      <c r="A9" s="3" t="str">
        <f>IF(Списки!B5="","",Списки!B5)</f>
        <v>Ученик 4</v>
      </c>
      <c r="B9" s="4" t="str">
        <f>IF(Списки!C5="","",Списки!C5)</f>
        <v/>
      </c>
      <c r="C9" s="19" t="str">
        <f t="shared" si="0"/>
        <v/>
      </c>
      <c r="D9" s="19" t="str">
        <f>IF(COUNTBLANK(E9:AR9)=40,"",IF(C9&gt;='1'!$G$8,5,IF(C9&gt;='1'!$G$7,4,IF(C9&gt;='1'!$G$6,3,2))))</f>
        <v/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T9" s="1" t="s">
        <v>82</v>
      </c>
      <c r="CH9" s="1" t="str">
        <f t="shared" si="1"/>
        <v/>
      </c>
      <c r="CI9" s="1" t="str">
        <f t="shared" si="2"/>
        <v/>
      </c>
      <c r="CJ9" s="1" t="str">
        <f t="shared" si="3"/>
        <v/>
      </c>
      <c r="CK9" s="1" t="str">
        <f t="shared" si="4"/>
        <v/>
      </c>
      <c r="CL9" s="1" t="str">
        <f t="shared" si="5"/>
        <v/>
      </c>
      <c r="CM9" s="1" t="str">
        <f t="shared" si="6"/>
        <v/>
      </c>
    </row>
    <row r="10" spans="1:91" x14ac:dyDescent="0.25">
      <c r="A10" s="3" t="str">
        <f>IF(Списки!B6="","",Списки!B6)</f>
        <v>Ученик 5</v>
      </c>
      <c r="B10" s="4" t="str">
        <f>IF(Списки!C6="","",Списки!C6)</f>
        <v/>
      </c>
      <c r="C10" s="19" t="str">
        <f t="shared" si="0"/>
        <v/>
      </c>
      <c r="D10" s="19" t="str">
        <f>IF(COUNTBLANK(E10:AR10)=40,"",IF(C10&gt;='1'!$G$8,5,IF(C10&gt;='1'!$G$7,4,IF(C10&gt;='1'!$G$6,3,2))))</f>
        <v/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T10" s="1" t="s">
        <v>83</v>
      </c>
      <c r="CH10" s="1" t="str">
        <f t="shared" si="1"/>
        <v/>
      </c>
      <c r="CI10" s="1" t="str">
        <f t="shared" si="2"/>
        <v/>
      </c>
      <c r="CJ10" s="1" t="str">
        <f t="shared" si="3"/>
        <v/>
      </c>
      <c r="CK10" s="1" t="str">
        <f t="shared" si="4"/>
        <v/>
      </c>
      <c r="CL10" s="1" t="str">
        <f t="shared" si="5"/>
        <v/>
      </c>
      <c r="CM10" s="1" t="str">
        <f t="shared" si="6"/>
        <v/>
      </c>
    </row>
    <row r="11" spans="1:91" x14ac:dyDescent="0.25">
      <c r="A11" s="3" t="str">
        <f>IF(Списки!B7="","",Списки!B7)</f>
        <v>Ученик 6</v>
      </c>
      <c r="B11" s="4" t="str">
        <f>IF(Списки!C7="","",Списки!C7)</f>
        <v/>
      </c>
      <c r="C11" s="19" t="str">
        <f t="shared" si="0"/>
        <v/>
      </c>
      <c r="D11" s="19" t="str">
        <f>IF(COUNTBLANK(E11:AR11)=40,"",IF(C11&gt;='1'!$G$8,5,IF(C11&gt;='1'!$G$7,4,IF(C11&gt;='1'!$G$6,3,2))))</f>
        <v/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CH11" s="1" t="str">
        <f t="shared" si="1"/>
        <v/>
      </c>
      <c r="CI11" s="1" t="str">
        <f t="shared" si="2"/>
        <v/>
      </c>
      <c r="CJ11" s="1" t="str">
        <f t="shared" si="3"/>
        <v/>
      </c>
      <c r="CK11" s="1" t="str">
        <f t="shared" si="4"/>
        <v/>
      </c>
      <c r="CL11" s="1" t="str">
        <f t="shared" si="5"/>
        <v/>
      </c>
      <c r="CM11" s="1" t="str">
        <f t="shared" si="6"/>
        <v/>
      </c>
    </row>
    <row r="12" spans="1:91" x14ac:dyDescent="0.25">
      <c r="A12" s="3" t="str">
        <f>IF(Списки!B8="","",Списки!B8)</f>
        <v>Ученик 7</v>
      </c>
      <c r="B12" s="4" t="str">
        <f>IF(Списки!C8="","",Списки!C8)</f>
        <v/>
      </c>
      <c r="C12" s="19" t="str">
        <f t="shared" ref="C12:C75" si="7">IF(COUNTBLANK(E12:AR12)=40,"",SUM(E12:AR12))</f>
        <v/>
      </c>
      <c r="D12" s="19" t="str">
        <f>IF(COUNTBLANK(E12:AR12)=40,"",IF(C12&gt;='1'!$G$8,5,IF(C12&gt;='1'!$G$7,4,IF(C12&gt;='1'!$G$6,3,2))))</f>
        <v/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1">
        <v>1</v>
      </c>
      <c r="AT12" s="9" t="str">
        <f>IF(AT$5=1,CONCATENATE(AT$4,";"),"")</f>
        <v/>
      </c>
      <c r="AU12" s="9" t="str">
        <f t="shared" ref="AU12:CG12" si="8">IF(AU$5=1,CONCATENATE(AU$4,";"),"")</f>
        <v/>
      </c>
      <c r="AV12" s="9" t="str">
        <f t="shared" si="8"/>
        <v/>
      </c>
      <c r="AW12" s="9" t="str">
        <f t="shared" si="8"/>
        <v/>
      </c>
      <c r="AX12" s="9" t="str">
        <f t="shared" si="8"/>
        <v/>
      </c>
      <c r="AY12" s="9" t="str">
        <f t="shared" si="8"/>
        <v/>
      </c>
      <c r="AZ12" s="9" t="str">
        <f t="shared" si="8"/>
        <v/>
      </c>
      <c r="BA12" s="9" t="str">
        <f t="shared" si="8"/>
        <v/>
      </c>
      <c r="BB12" s="9" t="str">
        <f t="shared" si="8"/>
        <v/>
      </c>
      <c r="BC12" s="9" t="str">
        <f t="shared" si="8"/>
        <v/>
      </c>
      <c r="BD12" s="9" t="str">
        <f t="shared" si="8"/>
        <v/>
      </c>
      <c r="BE12" s="9" t="str">
        <f t="shared" si="8"/>
        <v/>
      </c>
      <c r="BF12" s="9" t="str">
        <f t="shared" si="8"/>
        <v/>
      </c>
      <c r="BG12" s="9" t="str">
        <f t="shared" si="8"/>
        <v/>
      </c>
      <c r="BH12" s="9" t="str">
        <f t="shared" si="8"/>
        <v/>
      </c>
      <c r="BI12" s="9" t="str">
        <f t="shared" si="8"/>
        <v/>
      </c>
      <c r="BJ12" s="9" t="str">
        <f t="shared" si="8"/>
        <v/>
      </c>
      <c r="BK12" s="9" t="str">
        <f t="shared" si="8"/>
        <v/>
      </c>
      <c r="BL12" s="9" t="str">
        <f t="shared" si="8"/>
        <v/>
      </c>
      <c r="BM12" s="9" t="str">
        <f t="shared" si="8"/>
        <v/>
      </c>
      <c r="BN12" s="9" t="str">
        <f t="shared" si="8"/>
        <v/>
      </c>
      <c r="BO12" s="9" t="str">
        <f t="shared" si="8"/>
        <v/>
      </c>
      <c r="BP12" s="9" t="str">
        <f t="shared" si="8"/>
        <v/>
      </c>
      <c r="BQ12" s="9" t="str">
        <f t="shared" si="8"/>
        <v/>
      </c>
      <c r="BR12" s="9" t="str">
        <f t="shared" si="8"/>
        <v/>
      </c>
      <c r="BS12" s="9" t="str">
        <f t="shared" si="8"/>
        <v/>
      </c>
      <c r="BT12" s="9" t="str">
        <f t="shared" si="8"/>
        <v/>
      </c>
      <c r="BU12" s="9" t="str">
        <f t="shared" si="8"/>
        <v/>
      </c>
      <c r="BV12" s="9" t="str">
        <f t="shared" si="8"/>
        <v/>
      </c>
      <c r="BW12" s="9" t="str">
        <f t="shared" si="8"/>
        <v/>
      </c>
      <c r="BX12" s="9" t="str">
        <f t="shared" si="8"/>
        <v/>
      </c>
      <c r="BY12" s="9" t="str">
        <f t="shared" si="8"/>
        <v/>
      </c>
      <c r="BZ12" s="9" t="str">
        <f t="shared" si="8"/>
        <v/>
      </c>
      <c r="CA12" s="9" t="str">
        <f t="shared" si="8"/>
        <v/>
      </c>
      <c r="CB12" s="9" t="str">
        <f t="shared" si="8"/>
        <v/>
      </c>
      <c r="CC12" s="9" t="str">
        <f t="shared" si="8"/>
        <v/>
      </c>
      <c r="CD12" s="9" t="str">
        <f t="shared" si="8"/>
        <v/>
      </c>
      <c r="CE12" s="9" t="str">
        <f t="shared" si="8"/>
        <v/>
      </c>
      <c r="CF12" s="9" t="str">
        <f t="shared" si="8"/>
        <v/>
      </c>
      <c r="CG12" s="9" t="str">
        <f t="shared" si="8"/>
        <v/>
      </c>
      <c r="CH12" s="1" t="str">
        <f t="shared" si="1"/>
        <v/>
      </c>
      <c r="CI12" s="1" t="str">
        <f t="shared" si="2"/>
        <v/>
      </c>
      <c r="CJ12" s="1" t="str">
        <f t="shared" si="3"/>
        <v/>
      </c>
      <c r="CK12" s="1" t="str">
        <f t="shared" si="4"/>
        <v/>
      </c>
      <c r="CL12" s="1" t="str">
        <f t="shared" si="5"/>
        <v/>
      </c>
      <c r="CM12" s="1" t="str">
        <f t="shared" si="6"/>
        <v/>
      </c>
    </row>
    <row r="13" spans="1:91" x14ac:dyDescent="0.25">
      <c r="A13" s="3" t="str">
        <f>IF(Списки!B9="","",Списки!B9)</f>
        <v>Ученик 8</v>
      </c>
      <c r="B13" s="4" t="str">
        <f>IF(Списки!C9="","",Списки!C9)</f>
        <v/>
      </c>
      <c r="C13" s="19" t="str">
        <f t="shared" si="7"/>
        <v/>
      </c>
      <c r="D13" s="19" t="str">
        <f>IF(COUNTBLANK(E13:AR13)=40,"",IF(C13&gt;='1'!$G$8,5,IF(C13&gt;='1'!$G$7,4,IF(C13&gt;='1'!$G$6,3,2))))</f>
        <v/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1">
        <v>2</v>
      </c>
      <c r="AT13" s="9" t="str">
        <f>IF(AT$5=2,CONCATENATE(AT$4,";"),"")</f>
        <v/>
      </c>
      <c r="AU13" s="9" t="str">
        <f t="shared" ref="AU13:CG13" si="9">IF(AU$5=2,CONCATENATE(AU$4,";"),"")</f>
        <v/>
      </c>
      <c r="AV13" s="9" t="str">
        <f t="shared" si="9"/>
        <v/>
      </c>
      <c r="AW13" s="9" t="str">
        <f t="shared" si="9"/>
        <v/>
      </c>
      <c r="AX13" s="9" t="str">
        <f t="shared" si="9"/>
        <v/>
      </c>
      <c r="AY13" s="9" t="str">
        <f t="shared" si="9"/>
        <v/>
      </c>
      <c r="AZ13" s="9" t="str">
        <f t="shared" si="9"/>
        <v/>
      </c>
      <c r="BA13" s="9" t="str">
        <f t="shared" si="9"/>
        <v/>
      </c>
      <c r="BB13" s="9" t="str">
        <f t="shared" si="9"/>
        <v/>
      </c>
      <c r="BC13" s="9" t="str">
        <f t="shared" si="9"/>
        <v/>
      </c>
      <c r="BD13" s="9" t="str">
        <f t="shared" si="9"/>
        <v/>
      </c>
      <c r="BE13" s="9" t="str">
        <f t="shared" si="9"/>
        <v/>
      </c>
      <c r="BF13" s="9" t="str">
        <f t="shared" si="9"/>
        <v/>
      </c>
      <c r="BG13" s="9" t="str">
        <f t="shared" si="9"/>
        <v/>
      </c>
      <c r="BH13" s="9" t="str">
        <f t="shared" si="9"/>
        <v/>
      </c>
      <c r="BI13" s="9" t="str">
        <f t="shared" si="9"/>
        <v/>
      </c>
      <c r="BJ13" s="9" t="str">
        <f t="shared" si="9"/>
        <v/>
      </c>
      <c r="BK13" s="9" t="str">
        <f t="shared" si="9"/>
        <v/>
      </c>
      <c r="BL13" s="9" t="str">
        <f t="shared" si="9"/>
        <v/>
      </c>
      <c r="BM13" s="9" t="str">
        <f t="shared" si="9"/>
        <v/>
      </c>
      <c r="BN13" s="9" t="str">
        <f t="shared" si="9"/>
        <v/>
      </c>
      <c r="BO13" s="9" t="str">
        <f t="shared" si="9"/>
        <v/>
      </c>
      <c r="BP13" s="9" t="str">
        <f t="shared" si="9"/>
        <v/>
      </c>
      <c r="BQ13" s="9" t="str">
        <f t="shared" si="9"/>
        <v/>
      </c>
      <c r="BR13" s="9" t="str">
        <f t="shared" si="9"/>
        <v/>
      </c>
      <c r="BS13" s="9" t="str">
        <f t="shared" si="9"/>
        <v/>
      </c>
      <c r="BT13" s="9" t="str">
        <f t="shared" si="9"/>
        <v/>
      </c>
      <c r="BU13" s="9" t="str">
        <f t="shared" si="9"/>
        <v/>
      </c>
      <c r="BV13" s="9" t="str">
        <f t="shared" si="9"/>
        <v/>
      </c>
      <c r="BW13" s="9" t="str">
        <f t="shared" si="9"/>
        <v/>
      </c>
      <c r="BX13" s="9" t="str">
        <f t="shared" si="9"/>
        <v/>
      </c>
      <c r="BY13" s="9" t="str">
        <f t="shared" si="9"/>
        <v/>
      </c>
      <c r="BZ13" s="9" t="str">
        <f t="shared" si="9"/>
        <v/>
      </c>
      <c r="CA13" s="9" t="str">
        <f t="shared" si="9"/>
        <v/>
      </c>
      <c r="CB13" s="9" t="str">
        <f t="shared" si="9"/>
        <v/>
      </c>
      <c r="CC13" s="9" t="str">
        <f t="shared" si="9"/>
        <v/>
      </c>
      <c r="CD13" s="9" t="str">
        <f t="shared" si="9"/>
        <v/>
      </c>
      <c r="CE13" s="9" t="str">
        <f t="shared" si="9"/>
        <v/>
      </c>
      <c r="CF13" s="9" t="str">
        <f t="shared" si="9"/>
        <v/>
      </c>
      <c r="CG13" s="9" t="str">
        <f t="shared" si="9"/>
        <v/>
      </c>
      <c r="CH13" s="1" t="str">
        <f t="shared" si="1"/>
        <v/>
      </c>
      <c r="CI13" s="1" t="str">
        <f t="shared" si="2"/>
        <v/>
      </c>
      <c r="CJ13" s="1" t="str">
        <f t="shared" si="3"/>
        <v/>
      </c>
      <c r="CK13" s="1" t="str">
        <f t="shared" si="4"/>
        <v/>
      </c>
      <c r="CL13" s="1" t="str">
        <f t="shared" si="5"/>
        <v/>
      </c>
      <c r="CM13" s="1" t="str">
        <f t="shared" si="6"/>
        <v/>
      </c>
    </row>
    <row r="14" spans="1:91" x14ac:dyDescent="0.25">
      <c r="A14" s="3" t="str">
        <f>IF(Списки!B10="","",Списки!B10)</f>
        <v>Ученик 9</v>
      </c>
      <c r="B14" s="4" t="str">
        <f>IF(Списки!C10="","",Списки!C10)</f>
        <v/>
      </c>
      <c r="C14" s="19" t="str">
        <f t="shared" si="7"/>
        <v/>
      </c>
      <c r="D14" s="19" t="str">
        <f>IF(COUNTBLANK(E14:AR14)=40,"",IF(C14&gt;='1'!$G$8,5,IF(C14&gt;='1'!$G$7,4,IF(C14&gt;='1'!$G$6,3,2))))</f>
        <v/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1">
        <v>3</v>
      </c>
      <c r="AT14" s="9" t="str">
        <f>IF(AT$5=3,CONCATENATE(AT$4,";"),"")</f>
        <v/>
      </c>
      <c r="AU14" s="9" t="str">
        <f t="shared" ref="AU14:CG14" si="10">IF(AU$5=3,CONCATENATE(AU$4,";"),"")</f>
        <v/>
      </c>
      <c r="AV14" s="9" t="str">
        <f t="shared" si="10"/>
        <v/>
      </c>
      <c r="AW14" s="9" t="str">
        <f t="shared" si="10"/>
        <v/>
      </c>
      <c r="AX14" s="9" t="str">
        <f t="shared" si="10"/>
        <v/>
      </c>
      <c r="AY14" s="9" t="str">
        <f t="shared" si="10"/>
        <v/>
      </c>
      <c r="AZ14" s="9" t="str">
        <f t="shared" si="10"/>
        <v/>
      </c>
      <c r="BA14" s="9" t="str">
        <f t="shared" si="10"/>
        <v/>
      </c>
      <c r="BB14" s="9" t="str">
        <f t="shared" si="10"/>
        <v/>
      </c>
      <c r="BC14" s="9" t="str">
        <f t="shared" si="10"/>
        <v/>
      </c>
      <c r="BD14" s="9" t="str">
        <f t="shared" si="10"/>
        <v/>
      </c>
      <c r="BE14" s="9" t="str">
        <f t="shared" si="10"/>
        <v/>
      </c>
      <c r="BF14" s="9" t="str">
        <f t="shared" si="10"/>
        <v/>
      </c>
      <c r="BG14" s="9" t="str">
        <f t="shared" si="10"/>
        <v/>
      </c>
      <c r="BH14" s="9" t="str">
        <f t="shared" si="10"/>
        <v/>
      </c>
      <c r="BI14" s="9" t="str">
        <f t="shared" si="10"/>
        <v/>
      </c>
      <c r="BJ14" s="9" t="str">
        <f t="shared" si="10"/>
        <v/>
      </c>
      <c r="BK14" s="9" t="str">
        <f t="shared" si="10"/>
        <v/>
      </c>
      <c r="BL14" s="9" t="str">
        <f t="shared" si="10"/>
        <v/>
      </c>
      <c r="BM14" s="9" t="str">
        <f t="shared" si="10"/>
        <v/>
      </c>
      <c r="BN14" s="9" t="str">
        <f t="shared" si="10"/>
        <v/>
      </c>
      <c r="BO14" s="9" t="str">
        <f t="shared" si="10"/>
        <v/>
      </c>
      <c r="BP14" s="9" t="str">
        <f t="shared" si="10"/>
        <v/>
      </c>
      <c r="BQ14" s="9" t="str">
        <f t="shared" si="10"/>
        <v/>
      </c>
      <c r="BR14" s="9" t="str">
        <f t="shared" si="10"/>
        <v/>
      </c>
      <c r="BS14" s="9" t="str">
        <f t="shared" si="10"/>
        <v/>
      </c>
      <c r="BT14" s="9" t="str">
        <f t="shared" si="10"/>
        <v/>
      </c>
      <c r="BU14" s="9" t="str">
        <f t="shared" si="10"/>
        <v/>
      </c>
      <c r="BV14" s="9" t="str">
        <f t="shared" si="10"/>
        <v/>
      </c>
      <c r="BW14" s="9" t="str">
        <f t="shared" si="10"/>
        <v/>
      </c>
      <c r="BX14" s="9" t="str">
        <f t="shared" si="10"/>
        <v/>
      </c>
      <c r="BY14" s="9" t="str">
        <f t="shared" si="10"/>
        <v/>
      </c>
      <c r="BZ14" s="9" t="str">
        <f t="shared" si="10"/>
        <v/>
      </c>
      <c r="CA14" s="9" t="str">
        <f t="shared" si="10"/>
        <v/>
      </c>
      <c r="CB14" s="9" t="str">
        <f t="shared" si="10"/>
        <v/>
      </c>
      <c r="CC14" s="9" t="str">
        <f t="shared" si="10"/>
        <v/>
      </c>
      <c r="CD14" s="9" t="str">
        <f t="shared" si="10"/>
        <v/>
      </c>
      <c r="CE14" s="9" t="str">
        <f t="shared" si="10"/>
        <v/>
      </c>
      <c r="CF14" s="9" t="str">
        <f t="shared" si="10"/>
        <v/>
      </c>
      <c r="CG14" s="9" t="str">
        <f t="shared" si="10"/>
        <v/>
      </c>
      <c r="CH14" s="1" t="str">
        <f t="shared" si="1"/>
        <v/>
      </c>
      <c r="CI14" s="1" t="str">
        <f t="shared" si="2"/>
        <v/>
      </c>
      <c r="CJ14" s="1" t="str">
        <f t="shared" si="3"/>
        <v/>
      </c>
      <c r="CK14" s="1" t="str">
        <f t="shared" si="4"/>
        <v/>
      </c>
      <c r="CL14" s="1" t="str">
        <f t="shared" si="5"/>
        <v/>
      </c>
      <c r="CM14" s="1" t="str">
        <f t="shared" si="6"/>
        <v/>
      </c>
    </row>
    <row r="15" spans="1:91" x14ac:dyDescent="0.25">
      <c r="A15" s="3" t="str">
        <f>IF(Списки!B11="","",Списки!B11)</f>
        <v>Ученик 10</v>
      </c>
      <c r="B15" s="4" t="str">
        <f>IF(Списки!C11="","",Списки!C11)</f>
        <v/>
      </c>
      <c r="C15" s="19" t="str">
        <f t="shared" si="7"/>
        <v/>
      </c>
      <c r="D15" s="19" t="str">
        <f>IF(COUNTBLANK(E15:AR15)=40,"",IF(C15&gt;='1'!$G$8,5,IF(C15&gt;='1'!$G$7,4,IF(C15&gt;='1'!$G$6,3,2))))</f>
        <v/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1">
        <v>4</v>
      </c>
      <c r="AT15" s="9" t="str">
        <f>IF(AT$5=4,CONCATENATE(AT$4,";"),"")</f>
        <v/>
      </c>
      <c r="AU15" s="9" t="str">
        <f t="shared" ref="AU15:CG15" si="11">IF(AU$5=4,CONCATENATE(AU$4,";"),"")</f>
        <v/>
      </c>
      <c r="AV15" s="9" t="str">
        <f t="shared" si="11"/>
        <v/>
      </c>
      <c r="AW15" s="9" t="str">
        <f t="shared" si="11"/>
        <v/>
      </c>
      <c r="AX15" s="9" t="str">
        <f t="shared" si="11"/>
        <v/>
      </c>
      <c r="AY15" s="9" t="str">
        <f t="shared" si="11"/>
        <v/>
      </c>
      <c r="AZ15" s="9" t="str">
        <f t="shared" si="11"/>
        <v/>
      </c>
      <c r="BA15" s="9" t="str">
        <f t="shared" si="11"/>
        <v/>
      </c>
      <c r="BB15" s="9" t="str">
        <f t="shared" si="11"/>
        <v/>
      </c>
      <c r="BC15" s="9" t="str">
        <f t="shared" si="11"/>
        <v/>
      </c>
      <c r="BD15" s="9" t="str">
        <f t="shared" si="11"/>
        <v/>
      </c>
      <c r="BE15" s="9" t="str">
        <f t="shared" si="11"/>
        <v/>
      </c>
      <c r="BF15" s="9" t="str">
        <f t="shared" si="11"/>
        <v/>
      </c>
      <c r="BG15" s="9" t="str">
        <f t="shared" si="11"/>
        <v/>
      </c>
      <c r="BH15" s="9" t="str">
        <f t="shared" si="11"/>
        <v/>
      </c>
      <c r="BI15" s="9" t="str">
        <f t="shared" si="11"/>
        <v/>
      </c>
      <c r="BJ15" s="9" t="str">
        <f t="shared" si="11"/>
        <v/>
      </c>
      <c r="BK15" s="9" t="str">
        <f t="shared" si="11"/>
        <v/>
      </c>
      <c r="BL15" s="9" t="str">
        <f t="shared" si="11"/>
        <v/>
      </c>
      <c r="BM15" s="9" t="str">
        <f t="shared" si="11"/>
        <v/>
      </c>
      <c r="BN15" s="9" t="str">
        <f t="shared" si="11"/>
        <v/>
      </c>
      <c r="BO15" s="9" t="str">
        <f t="shared" si="11"/>
        <v/>
      </c>
      <c r="BP15" s="9" t="str">
        <f t="shared" si="11"/>
        <v/>
      </c>
      <c r="BQ15" s="9" t="str">
        <f t="shared" si="11"/>
        <v/>
      </c>
      <c r="BR15" s="9" t="str">
        <f t="shared" si="11"/>
        <v/>
      </c>
      <c r="BS15" s="9" t="str">
        <f t="shared" si="11"/>
        <v/>
      </c>
      <c r="BT15" s="9" t="str">
        <f t="shared" si="11"/>
        <v/>
      </c>
      <c r="BU15" s="9" t="str">
        <f t="shared" si="11"/>
        <v/>
      </c>
      <c r="BV15" s="9" t="str">
        <f t="shared" si="11"/>
        <v/>
      </c>
      <c r="BW15" s="9" t="str">
        <f t="shared" si="11"/>
        <v/>
      </c>
      <c r="BX15" s="9" t="str">
        <f t="shared" si="11"/>
        <v/>
      </c>
      <c r="BY15" s="9" t="str">
        <f t="shared" si="11"/>
        <v/>
      </c>
      <c r="BZ15" s="9" t="str">
        <f t="shared" si="11"/>
        <v/>
      </c>
      <c r="CA15" s="9" t="str">
        <f t="shared" si="11"/>
        <v/>
      </c>
      <c r="CB15" s="9" t="str">
        <f t="shared" si="11"/>
        <v/>
      </c>
      <c r="CC15" s="9" t="str">
        <f t="shared" si="11"/>
        <v/>
      </c>
      <c r="CD15" s="9" t="str">
        <f t="shared" si="11"/>
        <v/>
      </c>
      <c r="CE15" s="9" t="str">
        <f t="shared" si="11"/>
        <v/>
      </c>
      <c r="CF15" s="9" t="str">
        <f t="shared" si="11"/>
        <v/>
      </c>
      <c r="CG15" s="9" t="str">
        <f t="shared" si="11"/>
        <v/>
      </c>
      <c r="CH15" s="1" t="str">
        <f t="shared" si="1"/>
        <v/>
      </c>
      <c r="CI15" s="1" t="str">
        <f t="shared" si="2"/>
        <v/>
      </c>
      <c r="CJ15" s="1" t="str">
        <f t="shared" si="3"/>
        <v/>
      </c>
      <c r="CK15" s="1" t="str">
        <f t="shared" si="4"/>
        <v/>
      </c>
      <c r="CL15" s="1" t="str">
        <f t="shared" si="5"/>
        <v/>
      </c>
      <c r="CM15" s="1" t="str">
        <f t="shared" si="6"/>
        <v/>
      </c>
    </row>
    <row r="16" spans="1:91" x14ac:dyDescent="0.25">
      <c r="A16" s="3" t="str">
        <f>IF(Списки!B12="","",Списки!B12)</f>
        <v>Ученик 11</v>
      </c>
      <c r="B16" s="4" t="str">
        <f>IF(Списки!C12="","",Списки!C12)</f>
        <v/>
      </c>
      <c r="C16" s="19" t="str">
        <f t="shared" si="7"/>
        <v/>
      </c>
      <c r="D16" s="19" t="str">
        <f>IF(COUNTBLANK(E16:AR16)=40,"",IF(C16&gt;='1'!$G$8,5,IF(C16&gt;='1'!$G$7,4,IF(C16&gt;='1'!$G$6,3,2))))</f>
        <v/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CH16" s="1" t="str">
        <f t="shared" si="1"/>
        <v/>
      </c>
      <c r="CI16" s="1" t="str">
        <f t="shared" si="2"/>
        <v/>
      </c>
      <c r="CJ16" s="1" t="str">
        <f t="shared" si="3"/>
        <v/>
      </c>
      <c r="CK16" s="1" t="str">
        <f t="shared" si="4"/>
        <v/>
      </c>
      <c r="CL16" s="1" t="str">
        <f t="shared" si="5"/>
        <v/>
      </c>
      <c r="CM16" s="1" t="str">
        <f t="shared" si="6"/>
        <v/>
      </c>
    </row>
    <row r="17" spans="1:91" x14ac:dyDescent="0.25">
      <c r="A17" s="3" t="str">
        <f>IF(Списки!B13="","",Списки!B13)</f>
        <v>Ученик 12</v>
      </c>
      <c r="B17" s="4" t="str">
        <f>IF(Списки!C13="","",Списки!C13)</f>
        <v/>
      </c>
      <c r="C17" s="19" t="str">
        <f t="shared" si="7"/>
        <v/>
      </c>
      <c r="D17" s="19" t="str">
        <f>IF(COUNTBLANK(E17:AR17)=40,"",IF(C17&gt;='1'!$G$8,5,IF(C17&gt;='1'!$G$7,4,IF(C17&gt;='1'!$G$6,3,2))))</f>
        <v/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1">
        <v>1</v>
      </c>
      <c r="AT17" s="73" t="str">
        <f>CONCATENATE(AT12,AU12,AV12,AW12,AX12,AY12,AZ12,BA12,BB12,BC12,BD12,BE12,BF12,BG12,BH12,BI12,BJ12,BK12,BL12,BM12,BN12,BO12,BP12,BQ12,BR12,BS12,BT12,BU12,BV12,BW12,BX12,BY12,BZ12,CA12,CB12,CC12,CD12,CE12,CF12,CG12)</f>
        <v/>
      </c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CH17" s="1" t="str">
        <f t="shared" si="1"/>
        <v/>
      </c>
      <c r="CI17" s="1" t="str">
        <f t="shared" si="2"/>
        <v/>
      </c>
      <c r="CJ17" s="1" t="str">
        <f t="shared" si="3"/>
        <v/>
      </c>
      <c r="CK17" s="1" t="str">
        <f t="shared" si="4"/>
        <v/>
      </c>
      <c r="CL17" s="1" t="str">
        <f t="shared" si="5"/>
        <v/>
      </c>
      <c r="CM17" s="1" t="str">
        <f t="shared" si="6"/>
        <v/>
      </c>
    </row>
    <row r="18" spans="1:91" x14ac:dyDescent="0.25">
      <c r="A18" s="3" t="str">
        <f>IF(Списки!B14="","",Списки!B14)</f>
        <v>Ученик 13</v>
      </c>
      <c r="B18" s="4" t="str">
        <f>IF(Списки!C14="","",Списки!C14)</f>
        <v/>
      </c>
      <c r="C18" s="19" t="str">
        <f t="shared" si="7"/>
        <v/>
      </c>
      <c r="D18" s="19" t="str">
        <f>IF(COUNTBLANK(E18:AR18)=40,"",IF(C18&gt;='1'!$G$8,5,IF(C18&gt;='1'!$G$7,4,IF(C18&gt;='1'!$G$6,3,2))))</f>
        <v/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1">
        <v>2</v>
      </c>
      <c r="AT18" s="73" t="str">
        <f>CONCATENATE(AT13,AU13,AV13,AW13,AX13,AY13,AZ13,BA13,BB13,BC13,BD13,BE13,BF13,BG13,BH13,BI13,BJ13,BK13,BL13,BM13,BN13,BO13,BP13,BQ13,BR13,BS13,BT13,BU13,BV13,BW13,BX13,BY13,BZ13,CA13,CB13,CC13,CD13,CE13,CF13,CG13)</f>
        <v/>
      </c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CH18" s="1" t="str">
        <f t="shared" si="1"/>
        <v/>
      </c>
      <c r="CI18" s="1" t="str">
        <f t="shared" si="2"/>
        <v/>
      </c>
      <c r="CJ18" s="1" t="str">
        <f t="shared" si="3"/>
        <v/>
      </c>
      <c r="CK18" s="1" t="str">
        <f t="shared" si="4"/>
        <v/>
      </c>
      <c r="CL18" s="1" t="str">
        <f t="shared" si="5"/>
        <v/>
      </c>
      <c r="CM18" s="1" t="str">
        <f t="shared" si="6"/>
        <v/>
      </c>
    </row>
    <row r="19" spans="1:91" x14ac:dyDescent="0.25">
      <c r="A19" s="3" t="str">
        <f>IF(Списки!B15="","",Списки!B15)</f>
        <v>Ученик 14</v>
      </c>
      <c r="B19" s="4" t="str">
        <f>IF(Списки!C15="","",Списки!C15)</f>
        <v/>
      </c>
      <c r="C19" s="19" t="str">
        <f t="shared" si="7"/>
        <v/>
      </c>
      <c r="D19" s="19" t="str">
        <f>IF(COUNTBLANK(E19:AR19)=40,"",IF(C19&gt;='1'!$G$8,5,IF(C19&gt;='1'!$G$7,4,IF(C19&gt;='1'!$G$6,3,2))))</f>
        <v/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1">
        <v>3</v>
      </c>
      <c r="AT19" s="73" t="str">
        <f>CONCATENATE(AT14,AU14,AV14,AW14,AX14,AY14,AZ14,BA14,BB14,BC14,BD14,BE14,BF14,BG14,BH14,BI14,BJ14,BK14,BL14,BM14,BN14,BO14,BP14,BQ14,BR14,BS14,BT14,BU14,BV14,BW14,BX14,BY14,BZ14,CA14,CB14,CC14,CD14,CE14,CF14,CG14)</f>
        <v/>
      </c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CH19" s="1" t="str">
        <f t="shared" si="1"/>
        <v/>
      </c>
      <c r="CI19" s="1" t="str">
        <f t="shared" si="2"/>
        <v/>
      </c>
      <c r="CJ19" s="1" t="str">
        <f t="shared" si="3"/>
        <v/>
      </c>
      <c r="CK19" s="1" t="str">
        <f t="shared" si="4"/>
        <v/>
      </c>
      <c r="CL19" s="1" t="str">
        <f t="shared" si="5"/>
        <v/>
      </c>
      <c r="CM19" s="1" t="str">
        <f t="shared" si="6"/>
        <v/>
      </c>
    </row>
    <row r="20" spans="1:91" x14ac:dyDescent="0.25">
      <c r="A20" s="3" t="str">
        <f>IF(Списки!B16="","",Списки!B16)</f>
        <v>Ученик 15</v>
      </c>
      <c r="B20" s="4" t="str">
        <f>IF(Списки!C16="","",Списки!C16)</f>
        <v/>
      </c>
      <c r="C20" s="19" t="str">
        <f t="shared" si="7"/>
        <v/>
      </c>
      <c r="D20" s="19" t="str">
        <f>IF(COUNTBLANK(E20:AR20)=40,"",IF(C20&gt;='1'!$G$8,5,IF(C20&gt;='1'!$G$7,4,IF(C20&gt;='1'!$G$6,3,2))))</f>
        <v/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1">
        <v>4</v>
      </c>
      <c r="AT20" s="73" t="str">
        <f>CONCATENATE(AT15,AU15,AV15,AW15,AX15,AY15,AZ15,BA15,BB15,BC15,BD15,BE15,BF15,BG15,BH15,BI15,BJ15,BK15,BL15,BM15,BN15,BO15,BP15,BQ15,BR15,BS15,BT15,BU15,BV15,BW15,BX15,BY15,BZ15,CA15,CB15,CC15,CD15,CE15,CF15,CG15)</f>
        <v/>
      </c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CH20" s="1" t="str">
        <f t="shared" si="1"/>
        <v/>
      </c>
      <c r="CI20" s="1" t="str">
        <f t="shared" si="2"/>
        <v/>
      </c>
      <c r="CJ20" s="1" t="str">
        <f t="shared" si="3"/>
        <v/>
      </c>
      <c r="CK20" s="1" t="str">
        <f t="shared" si="4"/>
        <v/>
      </c>
      <c r="CL20" s="1" t="str">
        <f t="shared" si="5"/>
        <v/>
      </c>
      <c r="CM20" s="1" t="str">
        <f t="shared" si="6"/>
        <v/>
      </c>
    </row>
    <row r="21" spans="1:91" x14ac:dyDescent="0.25">
      <c r="A21" s="3" t="str">
        <f>IF(Списки!B17="","",Списки!B17)</f>
        <v>Ученик 16</v>
      </c>
      <c r="B21" s="4" t="str">
        <f>IF(Списки!C17="","",Списки!C17)</f>
        <v/>
      </c>
      <c r="C21" s="19" t="str">
        <f t="shared" si="7"/>
        <v/>
      </c>
      <c r="D21" s="19" t="str">
        <f>IF(COUNTBLANK(E21:AR21)=40,"",IF(C21&gt;='1'!$G$8,5,IF(C21&gt;='1'!$G$7,4,IF(C21&gt;='1'!$G$6,3,2))))</f>
        <v/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CH21" s="1" t="str">
        <f t="shared" si="1"/>
        <v/>
      </c>
      <c r="CI21" s="1" t="str">
        <f t="shared" si="2"/>
        <v/>
      </c>
      <c r="CJ21" s="1" t="str">
        <f t="shared" si="3"/>
        <v/>
      </c>
      <c r="CK21" s="1" t="str">
        <f t="shared" si="4"/>
        <v/>
      </c>
      <c r="CL21" s="1" t="str">
        <f t="shared" si="5"/>
        <v/>
      </c>
      <c r="CM21" s="1" t="str">
        <f t="shared" si="6"/>
        <v/>
      </c>
    </row>
    <row r="22" spans="1:91" x14ac:dyDescent="0.25">
      <c r="A22" s="3" t="str">
        <f>IF(Списки!B18="","",Списки!B18)</f>
        <v>Ученик 17</v>
      </c>
      <c r="B22" s="4" t="str">
        <f>IF(Списки!C18="","",Списки!C18)</f>
        <v/>
      </c>
      <c r="C22" s="19" t="str">
        <f t="shared" si="7"/>
        <v/>
      </c>
      <c r="D22" s="19" t="str">
        <f>IF(COUNTBLANK(E22:AR22)=40,"",IF(C22&gt;='1'!$G$8,5,IF(C22&gt;='1'!$G$7,4,IF(C22&gt;='1'!$G$6,3,2))))</f>
        <v/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CH22" s="1" t="str">
        <f t="shared" si="1"/>
        <v/>
      </c>
      <c r="CI22" s="1" t="str">
        <f t="shared" si="2"/>
        <v/>
      </c>
      <c r="CJ22" s="1" t="str">
        <f t="shared" si="3"/>
        <v/>
      </c>
      <c r="CK22" s="1" t="str">
        <f t="shared" si="4"/>
        <v/>
      </c>
      <c r="CL22" s="1" t="str">
        <f t="shared" si="5"/>
        <v/>
      </c>
      <c r="CM22" s="1" t="str">
        <f t="shared" si="6"/>
        <v/>
      </c>
    </row>
    <row r="23" spans="1:91" x14ac:dyDescent="0.25">
      <c r="A23" s="3" t="str">
        <f>IF(Списки!B19="","",Списки!B19)</f>
        <v>Ученик 18</v>
      </c>
      <c r="B23" s="4" t="str">
        <f>IF(Списки!C19="","",Списки!C19)</f>
        <v/>
      </c>
      <c r="C23" s="19" t="str">
        <f t="shared" si="7"/>
        <v/>
      </c>
      <c r="D23" s="19" t="str">
        <f>IF(COUNTBLANK(E23:AR23)=40,"",IF(C23&gt;='1'!$G$8,5,IF(C23&gt;='1'!$G$7,4,IF(C23&gt;='1'!$G$6,3,2))))</f>
        <v/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CH23" s="1" t="str">
        <f t="shared" ref="CH23:CH86" si="12">IF($C24="","",IF($C24=CH$4,CONCATENATE($A24,", "),""))</f>
        <v/>
      </c>
      <c r="CI23" s="1" t="str">
        <f t="shared" ref="CI23:CI86" si="13">IF($C24="","",IF($C24=CI$4,CONCATENATE($A24,", "),""))</f>
        <v/>
      </c>
      <c r="CJ23" s="1" t="str">
        <f t="shared" ref="CJ23:CJ86" si="14">IF($D24="","",IF($D24=CJ$4,CONCATENATE($A24,", "),""))</f>
        <v/>
      </c>
      <c r="CK23" s="1" t="str">
        <f t="shared" ref="CK23:CK86" si="15">IF($D24="","",IF($D24=CK$4,CONCATENATE($A24,", "),""))</f>
        <v/>
      </c>
      <c r="CL23" s="1" t="str">
        <f t="shared" ref="CL23:CL86" si="16">IF($D24="","",IF($D24=CL$4,CONCATENATE($A24,", "),""))</f>
        <v/>
      </c>
      <c r="CM23" s="1" t="str">
        <f t="shared" ref="CM23:CM86" si="17">IF($D24="","",IF($D24=CM$4,CONCATENATE($A24,", "),""))</f>
        <v/>
      </c>
    </row>
    <row r="24" spans="1:91" x14ac:dyDescent="0.25">
      <c r="A24" s="3" t="str">
        <f>IF(Списки!B20="","",Списки!B20)</f>
        <v>Ученик 19</v>
      </c>
      <c r="B24" s="4" t="str">
        <f>IF(Списки!C20="","",Списки!C20)</f>
        <v/>
      </c>
      <c r="C24" s="19" t="str">
        <f t="shared" si="7"/>
        <v/>
      </c>
      <c r="D24" s="19" t="str">
        <f>IF(COUNTBLANK(E24:AR24)=40,"",IF(C24&gt;='1'!$G$8,5,IF(C24&gt;='1'!$G$7,4,IF(C24&gt;='1'!$G$6,3,2))))</f>
        <v/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CH24" s="1" t="str">
        <f t="shared" si="12"/>
        <v/>
      </c>
      <c r="CI24" s="1" t="str">
        <f t="shared" si="13"/>
        <v/>
      </c>
      <c r="CJ24" s="1" t="str">
        <f t="shared" si="14"/>
        <v/>
      </c>
      <c r="CK24" s="1" t="str">
        <f t="shared" si="15"/>
        <v/>
      </c>
      <c r="CL24" s="1" t="str">
        <f t="shared" si="16"/>
        <v/>
      </c>
      <c r="CM24" s="1" t="str">
        <f t="shared" si="17"/>
        <v/>
      </c>
    </row>
    <row r="25" spans="1:91" x14ac:dyDescent="0.25">
      <c r="A25" s="3" t="str">
        <f>IF(Списки!B21="","",Списки!B21)</f>
        <v>Ученик 20</v>
      </c>
      <c r="B25" s="4" t="str">
        <f>IF(Списки!C21="","",Списки!C21)</f>
        <v/>
      </c>
      <c r="C25" s="19" t="str">
        <f t="shared" si="7"/>
        <v/>
      </c>
      <c r="D25" s="19" t="str">
        <f>IF(COUNTBLANK(E25:AR25)=40,"",IF(C25&gt;='1'!$G$8,5,IF(C25&gt;='1'!$G$7,4,IF(C25&gt;='1'!$G$6,3,2))))</f>
        <v/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CH25" s="1" t="str">
        <f t="shared" si="12"/>
        <v/>
      </c>
      <c r="CI25" s="1" t="str">
        <f t="shared" si="13"/>
        <v/>
      </c>
      <c r="CJ25" s="1" t="str">
        <f t="shared" si="14"/>
        <v/>
      </c>
      <c r="CK25" s="1" t="str">
        <f t="shared" si="15"/>
        <v/>
      </c>
      <c r="CL25" s="1" t="str">
        <f t="shared" si="16"/>
        <v/>
      </c>
      <c r="CM25" s="1" t="str">
        <f t="shared" si="17"/>
        <v/>
      </c>
    </row>
    <row r="26" spans="1:91" x14ac:dyDescent="0.25">
      <c r="A26" s="3" t="str">
        <f>IF(Списки!B22="","",Списки!B22)</f>
        <v>Ученик 21</v>
      </c>
      <c r="B26" s="4" t="str">
        <f>IF(Списки!C22="","",Списки!C22)</f>
        <v/>
      </c>
      <c r="C26" s="19" t="str">
        <f t="shared" si="7"/>
        <v/>
      </c>
      <c r="D26" s="19" t="str">
        <f>IF(COUNTBLANK(E26:AR26)=40,"",IF(C26&gt;='1'!$G$8,5,IF(C26&gt;='1'!$G$7,4,IF(C26&gt;='1'!$G$6,3,2))))</f>
        <v/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CH26" s="1" t="str">
        <f t="shared" si="12"/>
        <v/>
      </c>
      <c r="CI26" s="1" t="str">
        <f t="shared" si="13"/>
        <v/>
      </c>
      <c r="CJ26" s="1" t="str">
        <f t="shared" si="14"/>
        <v/>
      </c>
      <c r="CK26" s="1" t="str">
        <f t="shared" si="15"/>
        <v/>
      </c>
      <c r="CL26" s="1" t="str">
        <f t="shared" si="16"/>
        <v/>
      </c>
      <c r="CM26" s="1" t="str">
        <f t="shared" si="17"/>
        <v/>
      </c>
    </row>
    <row r="27" spans="1:91" x14ac:dyDescent="0.25">
      <c r="A27" s="3" t="str">
        <f>IF(Списки!B23="","",Списки!B23)</f>
        <v>Ученик 22</v>
      </c>
      <c r="B27" s="4" t="str">
        <f>IF(Списки!C23="","",Списки!C23)</f>
        <v/>
      </c>
      <c r="C27" s="19" t="str">
        <f t="shared" si="7"/>
        <v/>
      </c>
      <c r="D27" s="19" t="str">
        <f>IF(COUNTBLANK(E27:AR27)=40,"",IF(C27&gt;='1'!$G$8,5,IF(C27&gt;='1'!$G$7,4,IF(C27&gt;='1'!$G$6,3,2))))</f>
        <v/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CH27" s="1" t="str">
        <f t="shared" si="12"/>
        <v/>
      </c>
      <c r="CI27" s="1" t="str">
        <f t="shared" si="13"/>
        <v/>
      </c>
      <c r="CJ27" s="1" t="str">
        <f t="shared" si="14"/>
        <v/>
      </c>
      <c r="CK27" s="1" t="str">
        <f t="shared" si="15"/>
        <v/>
      </c>
      <c r="CL27" s="1" t="str">
        <f t="shared" si="16"/>
        <v/>
      </c>
      <c r="CM27" s="1" t="str">
        <f t="shared" si="17"/>
        <v/>
      </c>
    </row>
    <row r="28" spans="1:91" x14ac:dyDescent="0.25">
      <c r="A28" s="3" t="str">
        <f>IF(Списки!B24="","",Списки!B24)</f>
        <v>Ученик 23</v>
      </c>
      <c r="B28" s="4" t="str">
        <f>IF(Списки!C24="","",Списки!C24)</f>
        <v/>
      </c>
      <c r="C28" s="19" t="str">
        <f t="shared" si="7"/>
        <v/>
      </c>
      <c r="D28" s="19" t="str">
        <f>IF(COUNTBLANK(E28:AR28)=40,"",IF(C28&gt;='1'!$G$8,5,IF(C28&gt;='1'!$G$7,4,IF(C28&gt;='1'!$G$6,3,2))))</f>
        <v/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CH28" s="1" t="str">
        <f t="shared" si="12"/>
        <v/>
      </c>
      <c r="CI28" s="1" t="str">
        <f t="shared" si="13"/>
        <v/>
      </c>
      <c r="CJ28" s="1" t="str">
        <f t="shared" si="14"/>
        <v/>
      </c>
      <c r="CK28" s="1" t="str">
        <f t="shared" si="15"/>
        <v/>
      </c>
      <c r="CL28" s="1" t="str">
        <f t="shared" si="16"/>
        <v/>
      </c>
      <c r="CM28" s="1" t="str">
        <f t="shared" si="17"/>
        <v/>
      </c>
    </row>
    <row r="29" spans="1:91" x14ac:dyDescent="0.25">
      <c r="A29" s="3" t="str">
        <f>IF(Списки!B25="","",Списки!B25)</f>
        <v>Ученик 24</v>
      </c>
      <c r="B29" s="4" t="str">
        <f>IF(Списки!C25="","",Списки!C25)</f>
        <v/>
      </c>
      <c r="C29" s="19" t="str">
        <f t="shared" si="7"/>
        <v/>
      </c>
      <c r="D29" s="19" t="str">
        <f>IF(COUNTBLANK(E29:AR29)=40,"",IF(C29&gt;='1'!$G$8,5,IF(C29&gt;='1'!$G$7,4,IF(C29&gt;='1'!$G$6,3,2))))</f>
        <v/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CH29" s="1" t="str">
        <f t="shared" si="12"/>
        <v/>
      </c>
      <c r="CI29" s="1" t="str">
        <f t="shared" si="13"/>
        <v/>
      </c>
      <c r="CJ29" s="1" t="str">
        <f t="shared" si="14"/>
        <v/>
      </c>
      <c r="CK29" s="1" t="str">
        <f t="shared" si="15"/>
        <v/>
      </c>
      <c r="CL29" s="1" t="str">
        <f t="shared" si="16"/>
        <v/>
      </c>
      <c r="CM29" s="1" t="str">
        <f t="shared" si="17"/>
        <v/>
      </c>
    </row>
    <row r="30" spans="1:91" x14ac:dyDescent="0.25">
      <c r="A30" s="3" t="str">
        <f>IF(Списки!B26="","",Списки!B26)</f>
        <v>Ученик 25</v>
      </c>
      <c r="B30" s="4" t="str">
        <f>IF(Списки!C26="","",Списки!C26)</f>
        <v/>
      </c>
      <c r="C30" s="19" t="str">
        <f t="shared" si="7"/>
        <v/>
      </c>
      <c r="D30" s="19" t="str">
        <f>IF(COUNTBLANK(E30:AR30)=40,"",IF(C30&gt;='1'!$G$8,5,IF(C30&gt;='1'!$G$7,4,IF(C30&gt;='1'!$G$6,3,2))))</f>
        <v/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CH30" s="1" t="str">
        <f t="shared" si="12"/>
        <v/>
      </c>
      <c r="CI30" s="1" t="str">
        <f t="shared" si="13"/>
        <v/>
      </c>
      <c r="CJ30" s="1" t="str">
        <f t="shared" si="14"/>
        <v/>
      </c>
      <c r="CK30" s="1" t="str">
        <f t="shared" si="15"/>
        <v/>
      </c>
      <c r="CL30" s="1" t="str">
        <f t="shared" si="16"/>
        <v/>
      </c>
      <c r="CM30" s="1" t="str">
        <f t="shared" si="17"/>
        <v/>
      </c>
    </row>
    <row r="31" spans="1:91" x14ac:dyDescent="0.25">
      <c r="A31" s="3" t="str">
        <f>IF(Списки!B27="","",Списки!B27)</f>
        <v>Ученик 26</v>
      </c>
      <c r="B31" s="4" t="str">
        <f>IF(Списки!C27="","",Списки!C27)</f>
        <v/>
      </c>
      <c r="C31" s="19" t="str">
        <f t="shared" si="7"/>
        <v/>
      </c>
      <c r="D31" s="19" t="str">
        <f>IF(COUNTBLANK(E31:AR31)=40,"",IF(C31&gt;='1'!$G$8,5,IF(C31&gt;='1'!$G$7,4,IF(C31&gt;='1'!$G$6,3,2))))</f>
        <v/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CH31" s="1" t="str">
        <f t="shared" si="12"/>
        <v/>
      </c>
      <c r="CI31" s="1" t="str">
        <f t="shared" si="13"/>
        <v/>
      </c>
      <c r="CJ31" s="1" t="str">
        <f t="shared" si="14"/>
        <v/>
      </c>
      <c r="CK31" s="1" t="str">
        <f t="shared" si="15"/>
        <v/>
      </c>
      <c r="CL31" s="1" t="str">
        <f t="shared" si="16"/>
        <v/>
      </c>
      <c r="CM31" s="1" t="str">
        <f t="shared" si="17"/>
        <v/>
      </c>
    </row>
    <row r="32" spans="1:91" x14ac:dyDescent="0.25">
      <c r="A32" s="3" t="str">
        <f>IF(Списки!B28="","",Списки!B28)</f>
        <v>Ученик 27</v>
      </c>
      <c r="B32" s="4" t="str">
        <f>IF(Списки!C28="","",Списки!C28)</f>
        <v/>
      </c>
      <c r="C32" s="19" t="str">
        <f t="shared" si="7"/>
        <v/>
      </c>
      <c r="D32" s="19" t="str">
        <f>IF(COUNTBLANK(E32:AR32)=40,"",IF(C32&gt;='1'!$G$8,5,IF(C32&gt;='1'!$G$7,4,IF(C32&gt;='1'!$G$6,3,2))))</f>
        <v/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CH32" s="1" t="str">
        <f t="shared" si="12"/>
        <v/>
      </c>
      <c r="CI32" s="1" t="str">
        <f t="shared" si="13"/>
        <v/>
      </c>
      <c r="CJ32" s="1" t="str">
        <f t="shared" si="14"/>
        <v/>
      </c>
      <c r="CK32" s="1" t="str">
        <f t="shared" si="15"/>
        <v/>
      </c>
      <c r="CL32" s="1" t="str">
        <f t="shared" si="16"/>
        <v/>
      </c>
      <c r="CM32" s="1" t="str">
        <f t="shared" si="17"/>
        <v/>
      </c>
    </row>
    <row r="33" spans="1:91" x14ac:dyDescent="0.25">
      <c r="A33" s="3" t="str">
        <f>IF(Списки!B29="","",Списки!B29)</f>
        <v>Ученик 28</v>
      </c>
      <c r="B33" s="4" t="str">
        <f>IF(Списки!C29="","",Списки!C29)</f>
        <v/>
      </c>
      <c r="C33" s="19" t="str">
        <f t="shared" si="7"/>
        <v/>
      </c>
      <c r="D33" s="19" t="str">
        <f>IF(COUNTBLANK(E33:AR33)=40,"",IF(C33&gt;='1'!$G$8,5,IF(C33&gt;='1'!$G$7,4,IF(C33&gt;='1'!$G$6,3,2))))</f>
        <v/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CH33" s="1" t="str">
        <f t="shared" si="12"/>
        <v/>
      </c>
      <c r="CI33" s="1" t="str">
        <f t="shared" si="13"/>
        <v/>
      </c>
      <c r="CJ33" s="1" t="str">
        <f t="shared" si="14"/>
        <v/>
      </c>
      <c r="CK33" s="1" t="str">
        <f t="shared" si="15"/>
        <v/>
      </c>
      <c r="CL33" s="1" t="str">
        <f t="shared" si="16"/>
        <v/>
      </c>
      <c r="CM33" s="1" t="str">
        <f t="shared" si="17"/>
        <v/>
      </c>
    </row>
    <row r="34" spans="1:91" x14ac:dyDescent="0.25">
      <c r="A34" s="3" t="str">
        <f>IF(Списки!B30="","",Списки!B30)</f>
        <v>Ученик 29</v>
      </c>
      <c r="B34" s="4" t="str">
        <f>IF(Списки!C30="","",Списки!C30)</f>
        <v/>
      </c>
      <c r="C34" s="19" t="str">
        <f t="shared" si="7"/>
        <v/>
      </c>
      <c r="D34" s="19" t="str">
        <f>IF(COUNTBLANK(E34:AR34)=40,"",IF(C34&gt;='1'!$G$8,5,IF(C34&gt;='1'!$G$7,4,IF(C34&gt;='1'!$G$6,3,2))))</f>
        <v/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CH34" s="1" t="str">
        <f t="shared" si="12"/>
        <v/>
      </c>
      <c r="CI34" s="1" t="str">
        <f t="shared" si="13"/>
        <v/>
      </c>
      <c r="CJ34" s="1" t="str">
        <f t="shared" si="14"/>
        <v/>
      </c>
      <c r="CK34" s="1" t="str">
        <f t="shared" si="15"/>
        <v/>
      </c>
      <c r="CL34" s="1" t="str">
        <f t="shared" si="16"/>
        <v/>
      </c>
      <c r="CM34" s="1" t="str">
        <f t="shared" si="17"/>
        <v/>
      </c>
    </row>
    <row r="35" spans="1:91" x14ac:dyDescent="0.25">
      <c r="A35" s="3" t="str">
        <f>IF(Списки!B31="","",Списки!B31)</f>
        <v>Ученик 30</v>
      </c>
      <c r="B35" s="4" t="str">
        <f>IF(Списки!C31="","",Списки!C31)</f>
        <v/>
      </c>
      <c r="C35" s="19" t="str">
        <f t="shared" si="7"/>
        <v/>
      </c>
      <c r="D35" s="19" t="str">
        <f>IF(COUNTBLANK(E35:AR35)=40,"",IF(C35&gt;='1'!$G$8,5,IF(C35&gt;='1'!$G$7,4,IF(C35&gt;='1'!$G$6,3,2))))</f>
        <v/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CH35" s="1" t="str">
        <f t="shared" si="12"/>
        <v/>
      </c>
      <c r="CI35" s="1" t="str">
        <f t="shared" si="13"/>
        <v/>
      </c>
      <c r="CJ35" s="1" t="str">
        <f t="shared" si="14"/>
        <v/>
      </c>
      <c r="CK35" s="1" t="str">
        <f t="shared" si="15"/>
        <v/>
      </c>
      <c r="CL35" s="1" t="str">
        <f t="shared" si="16"/>
        <v/>
      </c>
      <c r="CM35" s="1" t="str">
        <f t="shared" si="17"/>
        <v/>
      </c>
    </row>
    <row r="36" spans="1:91" x14ac:dyDescent="0.25">
      <c r="A36" s="3" t="str">
        <f>IF(Списки!B32="","",Списки!B32)</f>
        <v>Ученик 31</v>
      </c>
      <c r="B36" s="4" t="str">
        <f>IF(Списки!C32="","",Списки!C32)</f>
        <v/>
      </c>
      <c r="C36" s="19" t="str">
        <f t="shared" si="7"/>
        <v/>
      </c>
      <c r="D36" s="19" t="str">
        <f>IF(COUNTBLANK(E36:AR36)=40,"",IF(C36&gt;='1'!$G$8,5,IF(C36&gt;='1'!$G$7,4,IF(C36&gt;='1'!$G$6,3,2))))</f>
        <v/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CH36" s="1" t="str">
        <f t="shared" si="12"/>
        <v/>
      </c>
      <c r="CI36" s="1" t="str">
        <f t="shared" si="13"/>
        <v/>
      </c>
      <c r="CJ36" s="1" t="str">
        <f t="shared" si="14"/>
        <v/>
      </c>
      <c r="CK36" s="1" t="str">
        <f t="shared" si="15"/>
        <v/>
      </c>
      <c r="CL36" s="1" t="str">
        <f t="shared" si="16"/>
        <v/>
      </c>
      <c r="CM36" s="1" t="str">
        <f t="shared" si="17"/>
        <v/>
      </c>
    </row>
    <row r="37" spans="1:91" x14ac:dyDescent="0.25">
      <c r="A37" s="3" t="str">
        <f>IF(Списки!B33="","",Списки!B33)</f>
        <v>Ученик 32</v>
      </c>
      <c r="B37" s="4" t="str">
        <f>IF(Списки!C33="","",Списки!C33)</f>
        <v/>
      </c>
      <c r="C37" s="19" t="str">
        <f t="shared" si="7"/>
        <v/>
      </c>
      <c r="D37" s="19" t="str">
        <f>IF(COUNTBLANK(E37:AR37)=40,"",IF(C37&gt;='1'!$G$8,5,IF(C37&gt;='1'!$G$7,4,IF(C37&gt;='1'!$G$6,3,2))))</f>
        <v/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CH37" s="1" t="str">
        <f t="shared" si="12"/>
        <v/>
      </c>
      <c r="CI37" s="1" t="str">
        <f t="shared" si="13"/>
        <v/>
      </c>
      <c r="CJ37" s="1" t="str">
        <f t="shared" si="14"/>
        <v/>
      </c>
      <c r="CK37" s="1" t="str">
        <f t="shared" si="15"/>
        <v/>
      </c>
      <c r="CL37" s="1" t="str">
        <f t="shared" si="16"/>
        <v/>
      </c>
      <c r="CM37" s="1" t="str">
        <f t="shared" si="17"/>
        <v/>
      </c>
    </row>
    <row r="38" spans="1:91" x14ac:dyDescent="0.25">
      <c r="A38" s="3" t="str">
        <f>IF(Списки!B34="","",Списки!B34)</f>
        <v>Ученик 33</v>
      </c>
      <c r="B38" s="4" t="str">
        <f>IF(Списки!C34="","",Списки!C34)</f>
        <v/>
      </c>
      <c r="C38" s="19" t="str">
        <f t="shared" si="7"/>
        <v/>
      </c>
      <c r="D38" s="19" t="str">
        <f>IF(COUNTBLANK(E38:AR38)=40,"",IF(C38&gt;='1'!$G$8,5,IF(C38&gt;='1'!$G$7,4,IF(C38&gt;='1'!$G$6,3,2))))</f>
        <v/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CH38" s="1" t="str">
        <f t="shared" si="12"/>
        <v/>
      </c>
      <c r="CI38" s="1" t="str">
        <f t="shared" si="13"/>
        <v/>
      </c>
      <c r="CJ38" s="1" t="str">
        <f t="shared" si="14"/>
        <v/>
      </c>
      <c r="CK38" s="1" t="str">
        <f t="shared" si="15"/>
        <v/>
      </c>
      <c r="CL38" s="1" t="str">
        <f t="shared" si="16"/>
        <v/>
      </c>
      <c r="CM38" s="1" t="str">
        <f t="shared" si="17"/>
        <v/>
      </c>
    </row>
    <row r="39" spans="1:91" x14ac:dyDescent="0.25">
      <c r="A39" s="3" t="str">
        <f>IF(Списки!B35="","",Списки!B35)</f>
        <v>Ученик 34</v>
      </c>
      <c r="B39" s="4" t="str">
        <f>IF(Списки!C35="","",Списки!C35)</f>
        <v/>
      </c>
      <c r="C39" s="19" t="str">
        <f t="shared" si="7"/>
        <v/>
      </c>
      <c r="D39" s="19" t="str">
        <f>IF(COUNTBLANK(E39:AR39)=40,"",IF(C39&gt;='1'!$G$8,5,IF(C39&gt;='1'!$G$7,4,IF(C39&gt;='1'!$G$6,3,2))))</f>
        <v/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CH39" s="1" t="str">
        <f t="shared" si="12"/>
        <v/>
      </c>
      <c r="CI39" s="1" t="str">
        <f t="shared" si="13"/>
        <v/>
      </c>
      <c r="CJ39" s="1" t="str">
        <f t="shared" si="14"/>
        <v/>
      </c>
      <c r="CK39" s="1" t="str">
        <f t="shared" si="15"/>
        <v/>
      </c>
      <c r="CL39" s="1" t="str">
        <f t="shared" si="16"/>
        <v/>
      </c>
      <c r="CM39" s="1" t="str">
        <f t="shared" si="17"/>
        <v/>
      </c>
    </row>
    <row r="40" spans="1:91" x14ac:dyDescent="0.25">
      <c r="A40" s="3" t="str">
        <f>IF(Списки!B36="","",Списки!B36)</f>
        <v>Ученик 35</v>
      </c>
      <c r="B40" s="4" t="str">
        <f>IF(Списки!C36="","",Списки!C36)</f>
        <v/>
      </c>
      <c r="C40" s="19" t="str">
        <f t="shared" si="7"/>
        <v/>
      </c>
      <c r="D40" s="19" t="str">
        <f>IF(COUNTBLANK(E40:AR40)=40,"",IF(C40&gt;='1'!$G$8,5,IF(C40&gt;='1'!$G$7,4,IF(C40&gt;='1'!$G$6,3,2))))</f>
        <v/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CH40" s="1" t="str">
        <f t="shared" si="12"/>
        <v/>
      </c>
      <c r="CI40" s="1" t="str">
        <f t="shared" si="13"/>
        <v/>
      </c>
      <c r="CJ40" s="1" t="str">
        <f t="shared" si="14"/>
        <v/>
      </c>
      <c r="CK40" s="1" t="str">
        <f t="shared" si="15"/>
        <v/>
      </c>
      <c r="CL40" s="1" t="str">
        <f t="shared" si="16"/>
        <v/>
      </c>
      <c r="CM40" s="1" t="str">
        <f t="shared" si="17"/>
        <v/>
      </c>
    </row>
    <row r="41" spans="1:91" x14ac:dyDescent="0.25">
      <c r="A41" s="3" t="str">
        <f>IF(Списки!B37="","",Списки!B37)</f>
        <v>Ученик 36</v>
      </c>
      <c r="B41" s="4" t="str">
        <f>IF(Списки!C37="","",Списки!C37)</f>
        <v/>
      </c>
      <c r="C41" s="19" t="str">
        <f t="shared" si="7"/>
        <v/>
      </c>
      <c r="D41" s="19" t="str">
        <f>IF(COUNTBLANK(E41:AR41)=40,"",IF(C41&gt;='1'!$G$8,5,IF(C41&gt;='1'!$G$7,4,IF(C41&gt;='1'!$G$6,3,2))))</f>
        <v/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CH41" s="1" t="str">
        <f t="shared" si="12"/>
        <v/>
      </c>
      <c r="CI41" s="1" t="str">
        <f t="shared" si="13"/>
        <v/>
      </c>
      <c r="CJ41" s="1" t="str">
        <f t="shared" si="14"/>
        <v/>
      </c>
      <c r="CK41" s="1" t="str">
        <f t="shared" si="15"/>
        <v/>
      </c>
      <c r="CL41" s="1" t="str">
        <f t="shared" si="16"/>
        <v/>
      </c>
      <c r="CM41" s="1" t="str">
        <f t="shared" si="17"/>
        <v/>
      </c>
    </row>
    <row r="42" spans="1:91" x14ac:dyDescent="0.25">
      <c r="A42" s="3" t="str">
        <f>IF(Списки!B38="","",Списки!B38)</f>
        <v>Ученик 37</v>
      </c>
      <c r="B42" s="4" t="str">
        <f>IF(Списки!C38="","",Списки!C38)</f>
        <v/>
      </c>
      <c r="C42" s="19" t="str">
        <f t="shared" si="7"/>
        <v/>
      </c>
      <c r="D42" s="19" t="str">
        <f>IF(COUNTBLANK(E42:AR42)=40,"",IF(C42&gt;='1'!$G$8,5,IF(C42&gt;='1'!$G$7,4,IF(C42&gt;='1'!$G$6,3,2))))</f>
        <v/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CH42" s="1" t="str">
        <f t="shared" si="12"/>
        <v/>
      </c>
      <c r="CI42" s="1" t="str">
        <f t="shared" si="13"/>
        <v/>
      </c>
      <c r="CJ42" s="1" t="str">
        <f t="shared" si="14"/>
        <v/>
      </c>
      <c r="CK42" s="1" t="str">
        <f t="shared" si="15"/>
        <v/>
      </c>
      <c r="CL42" s="1" t="str">
        <f t="shared" si="16"/>
        <v/>
      </c>
      <c r="CM42" s="1" t="str">
        <f t="shared" si="17"/>
        <v/>
      </c>
    </row>
    <row r="43" spans="1:91" x14ac:dyDescent="0.25">
      <c r="A43" s="3" t="str">
        <f>IF(Списки!B39="","",Списки!B39)</f>
        <v>Ученик 38</v>
      </c>
      <c r="B43" s="4" t="str">
        <f>IF(Списки!C39="","",Списки!C39)</f>
        <v/>
      </c>
      <c r="C43" s="19" t="str">
        <f t="shared" si="7"/>
        <v/>
      </c>
      <c r="D43" s="19" t="str">
        <f>IF(COUNTBLANK(E43:AR43)=40,"",IF(C43&gt;='1'!$G$8,5,IF(C43&gt;='1'!$G$7,4,IF(C43&gt;='1'!$G$6,3,2))))</f>
        <v/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CH43" s="1" t="str">
        <f t="shared" si="12"/>
        <v/>
      </c>
      <c r="CI43" s="1" t="str">
        <f t="shared" si="13"/>
        <v/>
      </c>
      <c r="CJ43" s="1" t="str">
        <f t="shared" si="14"/>
        <v/>
      </c>
      <c r="CK43" s="1" t="str">
        <f t="shared" si="15"/>
        <v/>
      </c>
      <c r="CL43" s="1" t="str">
        <f t="shared" si="16"/>
        <v/>
      </c>
      <c r="CM43" s="1" t="str">
        <f t="shared" si="17"/>
        <v/>
      </c>
    </row>
    <row r="44" spans="1:91" x14ac:dyDescent="0.25">
      <c r="A44" s="3" t="str">
        <f>IF(Списки!B40="","",Списки!B40)</f>
        <v>Ученик 39</v>
      </c>
      <c r="B44" s="4" t="str">
        <f>IF(Списки!C40="","",Списки!C40)</f>
        <v/>
      </c>
      <c r="C44" s="19" t="str">
        <f t="shared" si="7"/>
        <v/>
      </c>
      <c r="D44" s="19" t="str">
        <f>IF(COUNTBLANK(E44:AR44)=40,"",IF(C44&gt;='1'!$G$8,5,IF(C44&gt;='1'!$G$7,4,IF(C44&gt;='1'!$G$6,3,2))))</f>
        <v/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CH44" s="1" t="str">
        <f t="shared" si="12"/>
        <v/>
      </c>
      <c r="CI44" s="1" t="str">
        <f t="shared" si="13"/>
        <v/>
      </c>
      <c r="CJ44" s="1" t="str">
        <f t="shared" si="14"/>
        <v/>
      </c>
      <c r="CK44" s="1" t="str">
        <f t="shared" si="15"/>
        <v/>
      </c>
      <c r="CL44" s="1" t="str">
        <f t="shared" si="16"/>
        <v/>
      </c>
      <c r="CM44" s="1" t="str">
        <f t="shared" si="17"/>
        <v/>
      </c>
    </row>
    <row r="45" spans="1:91" x14ac:dyDescent="0.25">
      <c r="A45" s="3" t="str">
        <f>IF(Списки!B41="","",Списки!B41)</f>
        <v>Ученик 40</v>
      </c>
      <c r="B45" s="4" t="str">
        <f>IF(Списки!C41="","",Списки!C41)</f>
        <v/>
      </c>
      <c r="C45" s="19" t="str">
        <f t="shared" si="7"/>
        <v/>
      </c>
      <c r="D45" s="19" t="str">
        <f>IF(COUNTBLANK(E45:AR45)=40,"",IF(C45&gt;='1'!$G$8,5,IF(C45&gt;='1'!$G$7,4,IF(C45&gt;='1'!$G$6,3,2))))</f>
        <v/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CH45" s="1" t="str">
        <f t="shared" si="12"/>
        <v/>
      </c>
      <c r="CI45" s="1" t="str">
        <f t="shared" si="13"/>
        <v/>
      </c>
      <c r="CJ45" s="1" t="str">
        <f t="shared" si="14"/>
        <v/>
      </c>
      <c r="CK45" s="1" t="str">
        <f t="shared" si="15"/>
        <v/>
      </c>
      <c r="CL45" s="1" t="str">
        <f t="shared" si="16"/>
        <v/>
      </c>
      <c r="CM45" s="1" t="str">
        <f t="shared" si="17"/>
        <v/>
      </c>
    </row>
    <row r="46" spans="1:91" x14ac:dyDescent="0.25">
      <c r="A46" s="3" t="str">
        <f>IF(Списки!B42="","",Списки!B42)</f>
        <v>Ученик 41</v>
      </c>
      <c r="B46" s="4"/>
      <c r="C46" s="19" t="str">
        <f t="shared" si="7"/>
        <v/>
      </c>
      <c r="D46" s="19" t="str">
        <f>IF(COUNTBLANK(E46:AR46)=40,"",IF(C46&gt;='1'!$G$8,5,IF(C46&gt;='1'!$G$7,4,IF(C46&gt;='1'!$G$6,3,2))))</f>
        <v/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CH46" s="1" t="str">
        <f t="shared" si="12"/>
        <v/>
      </c>
      <c r="CI46" s="1" t="str">
        <f t="shared" si="13"/>
        <v/>
      </c>
      <c r="CJ46" s="1" t="str">
        <f t="shared" si="14"/>
        <v/>
      </c>
      <c r="CK46" s="1" t="str">
        <f t="shared" si="15"/>
        <v/>
      </c>
      <c r="CL46" s="1" t="str">
        <f t="shared" si="16"/>
        <v/>
      </c>
      <c r="CM46" s="1" t="str">
        <f t="shared" si="17"/>
        <v/>
      </c>
    </row>
    <row r="47" spans="1:91" x14ac:dyDescent="0.25">
      <c r="A47" s="3" t="str">
        <f>IF(Списки!B43="","",Списки!B43)</f>
        <v>Ученик 42</v>
      </c>
      <c r="B47" s="4"/>
      <c r="C47" s="19" t="str">
        <f t="shared" si="7"/>
        <v/>
      </c>
      <c r="D47" s="19" t="str">
        <f>IF(COUNTBLANK(E47:AR47)=40,"",IF(C47&gt;='1'!$G$8,5,IF(C47&gt;='1'!$G$7,4,IF(C47&gt;='1'!$G$6,3,2))))</f>
        <v/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CH47" s="1" t="str">
        <f t="shared" si="12"/>
        <v/>
      </c>
      <c r="CI47" s="1" t="str">
        <f t="shared" si="13"/>
        <v/>
      </c>
      <c r="CJ47" s="1" t="str">
        <f t="shared" si="14"/>
        <v/>
      </c>
      <c r="CK47" s="1" t="str">
        <f t="shared" si="15"/>
        <v/>
      </c>
      <c r="CL47" s="1" t="str">
        <f t="shared" si="16"/>
        <v/>
      </c>
      <c r="CM47" s="1" t="str">
        <f t="shared" si="17"/>
        <v/>
      </c>
    </row>
    <row r="48" spans="1:91" x14ac:dyDescent="0.25">
      <c r="A48" s="3" t="str">
        <f>IF(Списки!B44="","",Списки!B44)</f>
        <v>Ученик 43</v>
      </c>
      <c r="B48" s="4"/>
      <c r="C48" s="19" t="str">
        <f t="shared" si="7"/>
        <v/>
      </c>
      <c r="D48" s="19" t="str">
        <f>IF(COUNTBLANK(E48:AR48)=40,"",IF(C48&gt;='1'!$G$8,5,IF(C48&gt;='1'!$G$7,4,IF(C48&gt;='1'!$G$6,3,2))))</f>
        <v/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CH48" s="1" t="str">
        <f t="shared" si="12"/>
        <v/>
      </c>
      <c r="CI48" s="1" t="str">
        <f t="shared" si="13"/>
        <v/>
      </c>
      <c r="CJ48" s="1" t="str">
        <f t="shared" si="14"/>
        <v/>
      </c>
      <c r="CK48" s="1" t="str">
        <f t="shared" si="15"/>
        <v/>
      </c>
      <c r="CL48" s="1" t="str">
        <f t="shared" si="16"/>
        <v/>
      </c>
      <c r="CM48" s="1" t="str">
        <f t="shared" si="17"/>
        <v/>
      </c>
    </row>
    <row r="49" spans="1:91" x14ac:dyDescent="0.25">
      <c r="A49" s="3" t="str">
        <f>IF(Списки!B45="","",Списки!B45)</f>
        <v>Ученик 44</v>
      </c>
      <c r="B49" s="4"/>
      <c r="C49" s="19" t="str">
        <f t="shared" si="7"/>
        <v/>
      </c>
      <c r="D49" s="19" t="str">
        <f>IF(COUNTBLANK(E49:AR49)=40,"",IF(C49&gt;='1'!$G$8,5,IF(C49&gt;='1'!$G$7,4,IF(C49&gt;='1'!$G$6,3,2))))</f>
        <v/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CH49" s="1" t="str">
        <f t="shared" si="12"/>
        <v/>
      </c>
      <c r="CI49" s="1" t="str">
        <f t="shared" si="13"/>
        <v/>
      </c>
      <c r="CJ49" s="1" t="str">
        <f t="shared" si="14"/>
        <v/>
      </c>
      <c r="CK49" s="1" t="str">
        <f t="shared" si="15"/>
        <v/>
      </c>
      <c r="CL49" s="1" t="str">
        <f t="shared" si="16"/>
        <v/>
      </c>
      <c r="CM49" s="1" t="str">
        <f t="shared" si="17"/>
        <v/>
      </c>
    </row>
    <row r="50" spans="1:91" x14ac:dyDescent="0.25">
      <c r="A50" s="3" t="str">
        <f>IF(Списки!B46="","",Списки!B46)</f>
        <v>Ученик 45</v>
      </c>
      <c r="B50" s="4"/>
      <c r="C50" s="19" t="str">
        <f t="shared" si="7"/>
        <v/>
      </c>
      <c r="D50" s="19" t="str">
        <f>IF(COUNTBLANK(E50:AR50)=40,"",IF(C50&gt;='1'!$G$8,5,IF(C50&gt;='1'!$G$7,4,IF(C50&gt;='1'!$G$6,3,2))))</f>
        <v/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CH50" s="1" t="str">
        <f t="shared" si="12"/>
        <v/>
      </c>
      <c r="CI50" s="1" t="str">
        <f t="shared" si="13"/>
        <v/>
      </c>
      <c r="CJ50" s="1" t="str">
        <f t="shared" si="14"/>
        <v/>
      </c>
      <c r="CK50" s="1" t="str">
        <f t="shared" si="15"/>
        <v/>
      </c>
      <c r="CL50" s="1" t="str">
        <f t="shared" si="16"/>
        <v/>
      </c>
      <c r="CM50" s="1" t="str">
        <f t="shared" si="17"/>
        <v/>
      </c>
    </row>
    <row r="51" spans="1:91" x14ac:dyDescent="0.25">
      <c r="A51" s="3" t="str">
        <f>IF(Списки!B47="","",Списки!B47)</f>
        <v>Ученик 46</v>
      </c>
      <c r="B51" s="4"/>
      <c r="C51" s="19" t="str">
        <f t="shared" si="7"/>
        <v/>
      </c>
      <c r="D51" s="19" t="str">
        <f>IF(COUNTBLANK(E51:AR51)=40,"",IF(C51&gt;='1'!$G$8,5,IF(C51&gt;='1'!$G$7,4,IF(C51&gt;='1'!$G$6,3,2))))</f>
        <v/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CH51" s="1" t="str">
        <f t="shared" si="12"/>
        <v/>
      </c>
      <c r="CI51" s="1" t="str">
        <f t="shared" si="13"/>
        <v/>
      </c>
      <c r="CJ51" s="1" t="str">
        <f t="shared" si="14"/>
        <v/>
      </c>
      <c r="CK51" s="1" t="str">
        <f t="shared" si="15"/>
        <v/>
      </c>
      <c r="CL51" s="1" t="str">
        <f t="shared" si="16"/>
        <v/>
      </c>
      <c r="CM51" s="1" t="str">
        <f t="shared" si="17"/>
        <v/>
      </c>
    </row>
    <row r="52" spans="1:91" x14ac:dyDescent="0.25">
      <c r="A52" s="3" t="str">
        <f>IF(Списки!B48="","",Списки!B48)</f>
        <v>Ученик 47</v>
      </c>
      <c r="B52" s="4"/>
      <c r="C52" s="19" t="str">
        <f t="shared" si="7"/>
        <v/>
      </c>
      <c r="D52" s="19" t="str">
        <f>IF(COUNTBLANK(E52:AR52)=40,"",IF(C52&gt;='1'!$G$8,5,IF(C52&gt;='1'!$G$7,4,IF(C52&gt;='1'!$G$6,3,2))))</f>
        <v/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CH52" s="1" t="str">
        <f t="shared" si="12"/>
        <v/>
      </c>
      <c r="CI52" s="1" t="str">
        <f t="shared" si="13"/>
        <v/>
      </c>
      <c r="CJ52" s="1" t="str">
        <f t="shared" si="14"/>
        <v/>
      </c>
      <c r="CK52" s="1" t="str">
        <f t="shared" si="15"/>
        <v/>
      </c>
      <c r="CL52" s="1" t="str">
        <f t="shared" si="16"/>
        <v/>
      </c>
      <c r="CM52" s="1" t="str">
        <f t="shared" si="17"/>
        <v/>
      </c>
    </row>
    <row r="53" spans="1:91" x14ac:dyDescent="0.25">
      <c r="A53" s="3" t="str">
        <f>IF(Списки!B49="","",Списки!B49)</f>
        <v>Ученик 48</v>
      </c>
      <c r="B53" s="4"/>
      <c r="C53" s="19" t="str">
        <f t="shared" si="7"/>
        <v/>
      </c>
      <c r="D53" s="19" t="str">
        <f>IF(COUNTBLANK(E53:AR53)=40,"",IF(C53&gt;='1'!$G$8,5,IF(C53&gt;='1'!$G$7,4,IF(C53&gt;='1'!$G$6,3,2))))</f>
        <v/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CH53" s="1" t="str">
        <f t="shared" si="12"/>
        <v/>
      </c>
      <c r="CI53" s="1" t="str">
        <f t="shared" si="13"/>
        <v/>
      </c>
      <c r="CJ53" s="1" t="str">
        <f t="shared" si="14"/>
        <v/>
      </c>
      <c r="CK53" s="1" t="str">
        <f t="shared" si="15"/>
        <v/>
      </c>
      <c r="CL53" s="1" t="str">
        <f t="shared" si="16"/>
        <v/>
      </c>
      <c r="CM53" s="1" t="str">
        <f t="shared" si="17"/>
        <v/>
      </c>
    </row>
    <row r="54" spans="1:91" x14ac:dyDescent="0.25">
      <c r="A54" s="3" t="str">
        <f>IF(Списки!B50="","",Списки!B50)</f>
        <v>Ученик 49</v>
      </c>
      <c r="B54" s="4"/>
      <c r="C54" s="19" t="str">
        <f t="shared" si="7"/>
        <v/>
      </c>
      <c r="D54" s="19" t="str">
        <f>IF(COUNTBLANK(E54:AR54)=40,"",IF(C54&gt;='1'!$G$8,5,IF(C54&gt;='1'!$G$7,4,IF(C54&gt;='1'!$G$6,3,2))))</f>
        <v/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CH54" s="1" t="str">
        <f t="shared" si="12"/>
        <v/>
      </c>
      <c r="CI54" s="1" t="str">
        <f t="shared" si="13"/>
        <v/>
      </c>
      <c r="CJ54" s="1" t="str">
        <f t="shared" si="14"/>
        <v/>
      </c>
      <c r="CK54" s="1" t="str">
        <f t="shared" si="15"/>
        <v/>
      </c>
      <c r="CL54" s="1" t="str">
        <f t="shared" si="16"/>
        <v/>
      </c>
      <c r="CM54" s="1" t="str">
        <f t="shared" si="17"/>
        <v/>
      </c>
    </row>
    <row r="55" spans="1:91" x14ac:dyDescent="0.25">
      <c r="A55" s="3" t="str">
        <f>IF(Списки!B51="","",Списки!B51)</f>
        <v>Ученик 50</v>
      </c>
      <c r="B55" s="4"/>
      <c r="C55" s="19" t="str">
        <f t="shared" si="7"/>
        <v/>
      </c>
      <c r="D55" s="19" t="str">
        <f>IF(COUNTBLANK(E55:AR55)=40,"",IF(C55&gt;='1'!$G$8,5,IF(C55&gt;='1'!$G$7,4,IF(C55&gt;='1'!$G$6,3,2))))</f>
        <v/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CH55" s="1" t="str">
        <f t="shared" si="12"/>
        <v/>
      </c>
      <c r="CI55" s="1" t="str">
        <f t="shared" si="13"/>
        <v/>
      </c>
      <c r="CJ55" s="1" t="str">
        <f t="shared" si="14"/>
        <v/>
      </c>
      <c r="CK55" s="1" t="str">
        <f t="shared" si="15"/>
        <v/>
      </c>
      <c r="CL55" s="1" t="str">
        <f t="shared" si="16"/>
        <v/>
      </c>
      <c r="CM55" s="1" t="str">
        <f t="shared" si="17"/>
        <v/>
      </c>
    </row>
    <row r="56" spans="1:91" x14ac:dyDescent="0.25">
      <c r="A56" s="3" t="str">
        <f>IF(Списки!B52="","",Списки!B52)</f>
        <v>Ученик 51</v>
      </c>
      <c r="B56" s="4"/>
      <c r="C56" s="19" t="str">
        <f t="shared" si="7"/>
        <v/>
      </c>
      <c r="D56" s="19" t="str">
        <f>IF(COUNTBLANK(E56:AR56)=40,"",IF(C56&gt;='1'!$G$8,5,IF(C56&gt;='1'!$G$7,4,IF(C56&gt;='1'!$G$6,3,2))))</f>
        <v/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CH56" s="1" t="str">
        <f t="shared" si="12"/>
        <v/>
      </c>
      <c r="CI56" s="1" t="str">
        <f t="shared" si="13"/>
        <v/>
      </c>
      <c r="CJ56" s="1" t="str">
        <f t="shared" si="14"/>
        <v/>
      </c>
      <c r="CK56" s="1" t="str">
        <f t="shared" si="15"/>
        <v/>
      </c>
      <c r="CL56" s="1" t="str">
        <f t="shared" si="16"/>
        <v/>
      </c>
      <c r="CM56" s="1" t="str">
        <f t="shared" si="17"/>
        <v/>
      </c>
    </row>
    <row r="57" spans="1:91" x14ac:dyDescent="0.25">
      <c r="A57" s="3" t="str">
        <f>IF(Списки!B53="","",Списки!B53)</f>
        <v>Ученик 52</v>
      </c>
      <c r="B57" s="4"/>
      <c r="C57" s="19" t="str">
        <f t="shared" si="7"/>
        <v/>
      </c>
      <c r="D57" s="19" t="str">
        <f>IF(COUNTBLANK(E57:AR57)=40,"",IF(C57&gt;='1'!$G$8,5,IF(C57&gt;='1'!$G$7,4,IF(C57&gt;='1'!$G$6,3,2))))</f>
        <v/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CH57" s="1" t="str">
        <f t="shared" si="12"/>
        <v/>
      </c>
      <c r="CI57" s="1" t="str">
        <f t="shared" si="13"/>
        <v/>
      </c>
      <c r="CJ57" s="1" t="str">
        <f t="shared" si="14"/>
        <v/>
      </c>
      <c r="CK57" s="1" t="str">
        <f t="shared" si="15"/>
        <v/>
      </c>
      <c r="CL57" s="1" t="str">
        <f t="shared" si="16"/>
        <v/>
      </c>
      <c r="CM57" s="1" t="str">
        <f t="shared" si="17"/>
        <v/>
      </c>
    </row>
    <row r="58" spans="1:91" x14ac:dyDescent="0.25">
      <c r="A58" s="3" t="str">
        <f>IF(Списки!B54="","",Списки!B54)</f>
        <v>Ученик 53</v>
      </c>
      <c r="B58" s="4"/>
      <c r="C58" s="19" t="str">
        <f t="shared" si="7"/>
        <v/>
      </c>
      <c r="D58" s="19" t="str">
        <f>IF(COUNTBLANK(E58:AR58)=40,"",IF(C58&gt;='1'!$G$8,5,IF(C58&gt;='1'!$G$7,4,IF(C58&gt;='1'!$G$6,3,2))))</f>
        <v/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CH58" s="1" t="str">
        <f t="shared" si="12"/>
        <v/>
      </c>
      <c r="CI58" s="1" t="str">
        <f t="shared" si="13"/>
        <v/>
      </c>
      <c r="CJ58" s="1" t="str">
        <f t="shared" si="14"/>
        <v/>
      </c>
      <c r="CK58" s="1" t="str">
        <f t="shared" si="15"/>
        <v/>
      </c>
      <c r="CL58" s="1" t="str">
        <f t="shared" si="16"/>
        <v/>
      </c>
      <c r="CM58" s="1" t="str">
        <f t="shared" si="17"/>
        <v/>
      </c>
    </row>
    <row r="59" spans="1:91" x14ac:dyDescent="0.25">
      <c r="A59" s="3" t="str">
        <f>IF(Списки!B55="","",Списки!B55)</f>
        <v>Ученик 54</v>
      </c>
      <c r="B59" s="4"/>
      <c r="C59" s="19" t="str">
        <f t="shared" si="7"/>
        <v/>
      </c>
      <c r="D59" s="19" t="str">
        <f>IF(COUNTBLANK(E59:AR59)=40,"",IF(C59&gt;='1'!$G$8,5,IF(C59&gt;='1'!$G$7,4,IF(C59&gt;='1'!$G$6,3,2))))</f>
        <v/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CH59" s="1" t="str">
        <f t="shared" si="12"/>
        <v/>
      </c>
      <c r="CI59" s="1" t="str">
        <f t="shared" si="13"/>
        <v/>
      </c>
      <c r="CJ59" s="1" t="str">
        <f t="shared" si="14"/>
        <v/>
      </c>
      <c r="CK59" s="1" t="str">
        <f t="shared" si="15"/>
        <v/>
      </c>
      <c r="CL59" s="1" t="str">
        <f t="shared" si="16"/>
        <v/>
      </c>
      <c r="CM59" s="1" t="str">
        <f t="shared" si="17"/>
        <v/>
      </c>
    </row>
    <row r="60" spans="1:91" x14ac:dyDescent="0.25">
      <c r="A60" s="3" t="str">
        <f>IF(Списки!B56="","",Списки!B56)</f>
        <v>Ученик 55</v>
      </c>
      <c r="B60" s="4"/>
      <c r="C60" s="19" t="str">
        <f t="shared" si="7"/>
        <v/>
      </c>
      <c r="D60" s="19" t="str">
        <f>IF(COUNTBLANK(E60:AR60)=40,"",IF(C60&gt;='1'!$G$8,5,IF(C60&gt;='1'!$G$7,4,IF(C60&gt;='1'!$G$6,3,2))))</f>
        <v/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CH60" s="1" t="str">
        <f t="shared" si="12"/>
        <v/>
      </c>
      <c r="CI60" s="1" t="str">
        <f t="shared" si="13"/>
        <v/>
      </c>
      <c r="CJ60" s="1" t="str">
        <f t="shared" si="14"/>
        <v/>
      </c>
      <c r="CK60" s="1" t="str">
        <f t="shared" si="15"/>
        <v/>
      </c>
      <c r="CL60" s="1" t="str">
        <f t="shared" si="16"/>
        <v/>
      </c>
      <c r="CM60" s="1" t="str">
        <f t="shared" si="17"/>
        <v/>
      </c>
    </row>
    <row r="61" spans="1:91" x14ac:dyDescent="0.25">
      <c r="A61" s="3" t="str">
        <f>IF(Списки!B57="","",Списки!B57)</f>
        <v>Ученик 56</v>
      </c>
      <c r="B61" s="4"/>
      <c r="C61" s="19" t="str">
        <f t="shared" si="7"/>
        <v/>
      </c>
      <c r="D61" s="19" t="str">
        <f>IF(COUNTBLANK(E61:AR61)=40,"",IF(C61&gt;='1'!$G$8,5,IF(C61&gt;='1'!$G$7,4,IF(C61&gt;='1'!$G$6,3,2))))</f>
        <v/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CH61" s="1" t="str">
        <f t="shared" si="12"/>
        <v/>
      </c>
      <c r="CI61" s="1" t="str">
        <f t="shared" si="13"/>
        <v/>
      </c>
      <c r="CJ61" s="1" t="str">
        <f t="shared" si="14"/>
        <v/>
      </c>
      <c r="CK61" s="1" t="str">
        <f t="shared" si="15"/>
        <v/>
      </c>
      <c r="CL61" s="1" t="str">
        <f t="shared" si="16"/>
        <v/>
      </c>
      <c r="CM61" s="1" t="str">
        <f t="shared" si="17"/>
        <v/>
      </c>
    </row>
    <row r="62" spans="1:91" x14ac:dyDescent="0.25">
      <c r="A62" s="3" t="str">
        <f>IF(Списки!B58="","",Списки!B58)</f>
        <v>Ученик 57</v>
      </c>
      <c r="B62" s="4"/>
      <c r="C62" s="19" t="str">
        <f t="shared" si="7"/>
        <v/>
      </c>
      <c r="D62" s="19" t="str">
        <f>IF(COUNTBLANK(E62:AR62)=40,"",IF(C62&gt;='1'!$G$8,5,IF(C62&gt;='1'!$G$7,4,IF(C62&gt;='1'!$G$6,3,2))))</f>
        <v/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CH62" s="1" t="str">
        <f t="shared" si="12"/>
        <v/>
      </c>
      <c r="CI62" s="1" t="str">
        <f t="shared" si="13"/>
        <v/>
      </c>
      <c r="CJ62" s="1" t="str">
        <f t="shared" si="14"/>
        <v/>
      </c>
      <c r="CK62" s="1" t="str">
        <f t="shared" si="15"/>
        <v/>
      </c>
      <c r="CL62" s="1" t="str">
        <f t="shared" si="16"/>
        <v/>
      </c>
      <c r="CM62" s="1" t="str">
        <f t="shared" si="17"/>
        <v/>
      </c>
    </row>
    <row r="63" spans="1:91" x14ac:dyDescent="0.25">
      <c r="A63" s="3" t="str">
        <f>IF(Списки!B59="","",Списки!B59)</f>
        <v>Ученик 58</v>
      </c>
      <c r="B63" s="4"/>
      <c r="C63" s="19" t="str">
        <f t="shared" si="7"/>
        <v/>
      </c>
      <c r="D63" s="19" t="str">
        <f>IF(COUNTBLANK(E63:AR63)=40,"",IF(C63&gt;='1'!$G$8,5,IF(C63&gt;='1'!$G$7,4,IF(C63&gt;='1'!$G$6,3,2))))</f>
        <v/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CH63" s="1" t="str">
        <f t="shared" si="12"/>
        <v/>
      </c>
      <c r="CI63" s="1" t="str">
        <f t="shared" si="13"/>
        <v/>
      </c>
      <c r="CJ63" s="1" t="str">
        <f t="shared" si="14"/>
        <v/>
      </c>
      <c r="CK63" s="1" t="str">
        <f t="shared" si="15"/>
        <v/>
      </c>
      <c r="CL63" s="1" t="str">
        <f t="shared" si="16"/>
        <v/>
      </c>
      <c r="CM63" s="1" t="str">
        <f t="shared" si="17"/>
        <v/>
      </c>
    </row>
    <row r="64" spans="1:91" x14ac:dyDescent="0.25">
      <c r="A64" s="3" t="str">
        <f>IF(Списки!B60="","",Списки!B60)</f>
        <v>Ученик 59</v>
      </c>
      <c r="B64" s="4"/>
      <c r="C64" s="19" t="str">
        <f t="shared" si="7"/>
        <v/>
      </c>
      <c r="D64" s="19" t="str">
        <f>IF(COUNTBLANK(E64:AR64)=40,"",IF(C64&gt;='1'!$G$8,5,IF(C64&gt;='1'!$G$7,4,IF(C64&gt;='1'!$G$6,3,2))))</f>
        <v/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CH64" s="1" t="str">
        <f t="shared" si="12"/>
        <v/>
      </c>
      <c r="CI64" s="1" t="str">
        <f t="shared" si="13"/>
        <v/>
      </c>
      <c r="CJ64" s="1" t="str">
        <f t="shared" si="14"/>
        <v/>
      </c>
      <c r="CK64" s="1" t="str">
        <f t="shared" si="15"/>
        <v/>
      </c>
      <c r="CL64" s="1" t="str">
        <f t="shared" si="16"/>
        <v/>
      </c>
      <c r="CM64" s="1" t="str">
        <f t="shared" si="17"/>
        <v/>
      </c>
    </row>
    <row r="65" spans="1:91" x14ac:dyDescent="0.25">
      <c r="A65" s="3" t="str">
        <f>IF(Списки!B61="","",Списки!B61)</f>
        <v>Ученик 60</v>
      </c>
      <c r="B65" s="4"/>
      <c r="C65" s="19" t="str">
        <f t="shared" si="7"/>
        <v/>
      </c>
      <c r="D65" s="19" t="str">
        <f>IF(COUNTBLANK(E65:AR65)=40,"",IF(C65&gt;='1'!$G$8,5,IF(C65&gt;='1'!$G$7,4,IF(C65&gt;='1'!$G$6,3,2))))</f>
        <v/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CH65" s="1" t="str">
        <f t="shared" si="12"/>
        <v/>
      </c>
      <c r="CI65" s="1" t="str">
        <f t="shared" si="13"/>
        <v/>
      </c>
      <c r="CJ65" s="1" t="str">
        <f t="shared" si="14"/>
        <v/>
      </c>
      <c r="CK65" s="1" t="str">
        <f t="shared" si="15"/>
        <v/>
      </c>
      <c r="CL65" s="1" t="str">
        <f t="shared" si="16"/>
        <v/>
      </c>
      <c r="CM65" s="1" t="str">
        <f t="shared" si="17"/>
        <v/>
      </c>
    </row>
    <row r="66" spans="1:91" x14ac:dyDescent="0.25">
      <c r="A66" s="3" t="str">
        <f>IF(Списки!B62="","",Списки!B62)</f>
        <v>Ученик 61</v>
      </c>
      <c r="B66" s="4"/>
      <c r="C66" s="19" t="str">
        <f t="shared" si="7"/>
        <v/>
      </c>
      <c r="D66" s="19" t="str">
        <f>IF(COUNTBLANK(E66:AR66)=40,"",IF(C66&gt;='1'!$G$8,5,IF(C66&gt;='1'!$G$7,4,IF(C66&gt;='1'!$G$6,3,2))))</f>
        <v/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CH66" s="1" t="str">
        <f t="shared" si="12"/>
        <v/>
      </c>
      <c r="CI66" s="1" t="str">
        <f t="shared" si="13"/>
        <v/>
      </c>
      <c r="CJ66" s="1" t="str">
        <f t="shared" si="14"/>
        <v/>
      </c>
      <c r="CK66" s="1" t="str">
        <f t="shared" si="15"/>
        <v/>
      </c>
      <c r="CL66" s="1" t="str">
        <f t="shared" si="16"/>
        <v/>
      </c>
      <c r="CM66" s="1" t="str">
        <f t="shared" si="17"/>
        <v/>
      </c>
    </row>
    <row r="67" spans="1:91" x14ac:dyDescent="0.25">
      <c r="A67" s="3" t="str">
        <f>IF(Списки!B63="","",Списки!B63)</f>
        <v>Ученик 62</v>
      </c>
      <c r="B67" s="4"/>
      <c r="C67" s="19" t="str">
        <f t="shared" si="7"/>
        <v/>
      </c>
      <c r="D67" s="19" t="str">
        <f>IF(COUNTBLANK(E67:AR67)=40,"",IF(C67&gt;='1'!$G$8,5,IF(C67&gt;='1'!$G$7,4,IF(C67&gt;='1'!$G$6,3,2))))</f>
        <v/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CH67" s="1" t="str">
        <f t="shared" si="12"/>
        <v/>
      </c>
      <c r="CI67" s="1" t="str">
        <f t="shared" si="13"/>
        <v/>
      </c>
      <c r="CJ67" s="1" t="str">
        <f t="shared" si="14"/>
        <v/>
      </c>
      <c r="CK67" s="1" t="str">
        <f t="shared" si="15"/>
        <v/>
      </c>
      <c r="CL67" s="1" t="str">
        <f t="shared" si="16"/>
        <v/>
      </c>
      <c r="CM67" s="1" t="str">
        <f t="shared" si="17"/>
        <v/>
      </c>
    </row>
    <row r="68" spans="1:91" x14ac:dyDescent="0.25">
      <c r="A68" s="3" t="str">
        <f>IF(Списки!B64="","",Списки!B64)</f>
        <v>Ученик 63</v>
      </c>
      <c r="B68" s="4"/>
      <c r="C68" s="19" t="str">
        <f t="shared" si="7"/>
        <v/>
      </c>
      <c r="D68" s="19" t="str">
        <f>IF(COUNTBLANK(E68:AR68)=40,"",IF(C68&gt;='1'!$G$8,5,IF(C68&gt;='1'!$G$7,4,IF(C68&gt;='1'!$G$6,3,2))))</f>
        <v/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CH68" s="1" t="str">
        <f t="shared" si="12"/>
        <v/>
      </c>
      <c r="CI68" s="1" t="str">
        <f t="shared" si="13"/>
        <v/>
      </c>
      <c r="CJ68" s="1" t="str">
        <f t="shared" si="14"/>
        <v/>
      </c>
      <c r="CK68" s="1" t="str">
        <f t="shared" si="15"/>
        <v/>
      </c>
      <c r="CL68" s="1" t="str">
        <f t="shared" si="16"/>
        <v/>
      </c>
      <c r="CM68" s="1" t="str">
        <f t="shared" si="17"/>
        <v/>
      </c>
    </row>
    <row r="69" spans="1:91" x14ac:dyDescent="0.25">
      <c r="A69" s="3" t="str">
        <f>IF(Списки!B65="","",Списки!B65)</f>
        <v>Ученик 64</v>
      </c>
      <c r="B69" s="4"/>
      <c r="C69" s="19" t="str">
        <f t="shared" si="7"/>
        <v/>
      </c>
      <c r="D69" s="19" t="str">
        <f>IF(COUNTBLANK(E69:AR69)=40,"",IF(C69&gt;='1'!$G$8,5,IF(C69&gt;='1'!$G$7,4,IF(C69&gt;='1'!$G$6,3,2))))</f>
        <v/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CH69" s="1" t="str">
        <f t="shared" si="12"/>
        <v/>
      </c>
      <c r="CI69" s="1" t="str">
        <f t="shared" si="13"/>
        <v/>
      </c>
      <c r="CJ69" s="1" t="str">
        <f t="shared" si="14"/>
        <v/>
      </c>
      <c r="CK69" s="1" t="str">
        <f t="shared" si="15"/>
        <v/>
      </c>
      <c r="CL69" s="1" t="str">
        <f t="shared" si="16"/>
        <v/>
      </c>
      <c r="CM69" s="1" t="str">
        <f t="shared" si="17"/>
        <v/>
      </c>
    </row>
    <row r="70" spans="1:91" x14ac:dyDescent="0.25">
      <c r="A70" s="3" t="str">
        <f>IF(Списки!B66="","",Списки!B66)</f>
        <v>Ученик 65</v>
      </c>
      <c r="B70" s="4"/>
      <c r="C70" s="19" t="str">
        <f t="shared" si="7"/>
        <v/>
      </c>
      <c r="D70" s="19" t="str">
        <f>IF(COUNTBLANK(E70:AR70)=40,"",IF(C70&gt;='1'!$G$8,5,IF(C70&gt;='1'!$G$7,4,IF(C70&gt;='1'!$G$6,3,2))))</f>
        <v/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CH70" s="1" t="str">
        <f t="shared" si="12"/>
        <v/>
      </c>
      <c r="CI70" s="1" t="str">
        <f t="shared" si="13"/>
        <v/>
      </c>
      <c r="CJ70" s="1" t="str">
        <f t="shared" si="14"/>
        <v/>
      </c>
      <c r="CK70" s="1" t="str">
        <f t="shared" si="15"/>
        <v/>
      </c>
      <c r="CL70" s="1" t="str">
        <f t="shared" si="16"/>
        <v/>
      </c>
      <c r="CM70" s="1" t="str">
        <f t="shared" si="17"/>
        <v/>
      </c>
    </row>
    <row r="71" spans="1:91" x14ac:dyDescent="0.25">
      <c r="A71" s="3" t="str">
        <f>IF(Списки!B67="","",Списки!B67)</f>
        <v>Ученик 66</v>
      </c>
      <c r="B71" s="4"/>
      <c r="C71" s="19" t="str">
        <f t="shared" si="7"/>
        <v/>
      </c>
      <c r="D71" s="19" t="str">
        <f>IF(COUNTBLANK(E71:AR71)=40,"",IF(C71&gt;='1'!$G$8,5,IF(C71&gt;='1'!$G$7,4,IF(C71&gt;='1'!$G$6,3,2))))</f>
        <v/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CH71" s="1" t="str">
        <f t="shared" si="12"/>
        <v/>
      </c>
      <c r="CI71" s="1" t="str">
        <f t="shared" si="13"/>
        <v/>
      </c>
      <c r="CJ71" s="1" t="str">
        <f t="shared" si="14"/>
        <v/>
      </c>
      <c r="CK71" s="1" t="str">
        <f t="shared" si="15"/>
        <v/>
      </c>
      <c r="CL71" s="1" t="str">
        <f t="shared" si="16"/>
        <v/>
      </c>
      <c r="CM71" s="1" t="str">
        <f t="shared" si="17"/>
        <v/>
      </c>
    </row>
    <row r="72" spans="1:91" x14ac:dyDescent="0.25">
      <c r="A72" s="3" t="str">
        <f>IF(Списки!B68="","",Списки!B68)</f>
        <v>Ученик 67</v>
      </c>
      <c r="B72" s="4"/>
      <c r="C72" s="19" t="str">
        <f t="shared" si="7"/>
        <v/>
      </c>
      <c r="D72" s="19" t="str">
        <f>IF(COUNTBLANK(E72:AR72)=40,"",IF(C72&gt;='1'!$G$8,5,IF(C72&gt;='1'!$G$7,4,IF(C72&gt;='1'!$G$6,3,2))))</f>
        <v/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CH72" s="1" t="str">
        <f t="shared" si="12"/>
        <v/>
      </c>
      <c r="CI72" s="1" t="str">
        <f t="shared" si="13"/>
        <v/>
      </c>
      <c r="CJ72" s="1" t="str">
        <f t="shared" si="14"/>
        <v/>
      </c>
      <c r="CK72" s="1" t="str">
        <f t="shared" si="15"/>
        <v/>
      </c>
      <c r="CL72" s="1" t="str">
        <f t="shared" si="16"/>
        <v/>
      </c>
      <c r="CM72" s="1" t="str">
        <f t="shared" si="17"/>
        <v/>
      </c>
    </row>
    <row r="73" spans="1:91" x14ac:dyDescent="0.25">
      <c r="A73" s="3" t="str">
        <f>IF(Списки!B69="","",Списки!B69)</f>
        <v>Ученик 68</v>
      </c>
      <c r="B73" s="4"/>
      <c r="C73" s="19" t="str">
        <f t="shared" si="7"/>
        <v/>
      </c>
      <c r="D73" s="19" t="str">
        <f>IF(COUNTBLANK(E73:AR73)=40,"",IF(C73&gt;='1'!$G$8,5,IF(C73&gt;='1'!$G$7,4,IF(C73&gt;='1'!$G$6,3,2))))</f>
        <v/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CH73" s="1" t="str">
        <f t="shared" si="12"/>
        <v/>
      </c>
      <c r="CI73" s="1" t="str">
        <f t="shared" si="13"/>
        <v/>
      </c>
      <c r="CJ73" s="1" t="str">
        <f t="shared" si="14"/>
        <v/>
      </c>
      <c r="CK73" s="1" t="str">
        <f t="shared" si="15"/>
        <v/>
      </c>
      <c r="CL73" s="1" t="str">
        <f t="shared" si="16"/>
        <v/>
      </c>
      <c r="CM73" s="1" t="str">
        <f t="shared" si="17"/>
        <v/>
      </c>
    </row>
    <row r="74" spans="1:91" x14ac:dyDescent="0.25">
      <c r="A74" s="3" t="str">
        <f>IF(Списки!B70="","",Списки!B70)</f>
        <v>Ученик 69</v>
      </c>
      <c r="B74" s="4"/>
      <c r="C74" s="19" t="str">
        <f t="shared" si="7"/>
        <v/>
      </c>
      <c r="D74" s="19" t="str">
        <f>IF(COUNTBLANK(E74:AR74)=40,"",IF(C74&gt;='1'!$G$8,5,IF(C74&gt;='1'!$G$7,4,IF(C74&gt;='1'!$G$6,3,2))))</f>
        <v/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CH74" s="1" t="str">
        <f t="shared" si="12"/>
        <v/>
      </c>
      <c r="CI74" s="1" t="str">
        <f t="shared" si="13"/>
        <v/>
      </c>
      <c r="CJ74" s="1" t="str">
        <f t="shared" si="14"/>
        <v/>
      </c>
      <c r="CK74" s="1" t="str">
        <f t="shared" si="15"/>
        <v/>
      </c>
      <c r="CL74" s="1" t="str">
        <f t="shared" si="16"/>
        <v/>
      </c>
      <c r="CM74" s="1" t="str">
        <f t="shared" si="17"/>
        <v/>
      </c>
    </row>
    <row r="75" spans="1:91" x14ac:dyDescent="0.25">
      <c r="A75" s="3" t="str">
        <f>IF(Списки!B71="","",Списки!B71)</f>
        <v>Ученик 70</v>
      </c>
      <c r="B75" s="4"/>
      <c r="C75" s="19" t="str">
        <f t="shared" si="7"/>
        <v/>
      </c>
      <c r="D75" s="19" t="str">
        <f>IF(COUNTBLANK(E75:AR75)=40,"",IF(C75&gt;='1'!$G$8,5,IF(C75&gt;='1'!$G$7,4,IF(C75&gt;='1'!$G$6,3,2))))</f>
        <v/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CH75" s="1" t="str">
        <f t="shared" si="12"/>
        <v/>
      </c>
      <c r="CI75" s="1" t="str">
        <f t="shared" si="13"/>
        <v/>
      </c>
      <c r="CJ75" s="1" t="str">
        <f t="shared" si="14"/>
        <v/>
      </c>
      <c r="CK75" s="1" t="str">
        <f t="shared" si="15"/>
        <v/>
      </c>
      <c r="CL75" s="1" t="str">
        <f t="shared" si="16"/>
        <v/>
      </c>
      <c r="CM75" s="1" t="str">
        <f t="shared" si="17"/>
        <v/>
      </c>
    </row>
    <row r="76" spans="1:91" x14ac:dyDescent="0.25">
      <c r="A76" s="3" t="str">
        <f>IF(Списки!B72="","",Списки!B72)</f>
        <v>Ученик 71</v>
      </c>
      <c r="B76" s="4"/>
      <c r="C76" s="19" t="str">
        <f t="shared" ref="C76:C135" si="18">IF(COUNTBLANK(E76:AR76)=40,"",SUM(E76:AR76))</f>
        <v/>
      </c>
      <c r="D76" s="19" t="str">
        <f>IF(COUNTBLANK(E76:AR76)=40,"",IF(C76&gt;='1'!$G$8,5,IF(C76&gt;='1'!$G$7,4,IF(C76&gt;='1'!$G$6,3,2))))</f>
        <v/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CH76" s="1" t="str">
        <f t="shared" si="12"/>
        <v/>
      </c>
      <c r="CI76" s="1" t="str">
        <f t="shared" si="13"/>
        <v/>
      </c>
      <c r="CJ76" s="1" t="str">
        <f t="shared" si="14"/>
        <v/>
      </c>
      <c r="CK76" s="1" t="str">
        <f t="shared" si="15"/>
        <v/>
      </c>
      <c r="CL76" s="1" t="str">
        <f t="shared" si="16"/>
        <v/>
      </c>
      <c r="CM76" s="1" t="str">
        <f t="shared" si="17"/>
        <v/>
      </c>
    </row>
    <row r="77" spans="1:91" x14ac:dyDescent="0.25">
      <c r="A77" s="3" t="str">
        <f>IF(Списки!B73="","",Списки!B73)</f>
        <v>Ученик 72</v>
      </c>
      <c r="B77" s="4"/>
      <c r="C77" s="19" t="str">
        <f t="shared" si="18"/>
        <v/>
      </c>
      <c r="D77" s="19" t="str">
        <f>IF(COUNTBLANK(E77:AR77)=40,"",IF(C77&gt;='1'!$G$8,5,IF(C77&gt;='1'!$G$7,4,IF(C77&gt;='1'!$G$6,3,2))))</f>
        <v/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CH77" s="1" t="str">
        <f t="shared" si="12"/>
        <v/>
      </c>
      <c r="CI77" s="1" t="str">
        <f t="shared" si="13"/>
        <v/>
      </c>
      <c r="CJ77" s="1" t="str">
        <f t="shared" si="14"/>
        <v/>
      </c>
      <c r="CK77" s="1" t="str">
        <f t="shared" si="15"/>
        <v/>
      </c>
      <c r="CL77" s="1" t="str">
        <f t="shared" si="16"/>
        <v/>
      </c>
      <c r="CM77" s="1" t="str">
        <f t="shared" si="17"/>
        <v/>
      </c>
    </row>
    <row r="78" spans="1:91" x14ac:dyDescent="0.25">
      <c r="A78" s="3" t="str">
        <f>IF(Списки!B74="","",Списки!B74)</f>
        <v>Ученик 73</v>
      </c>
      <c r="B78" s="4"/>
      <c r="C78" s="19" t="str">
        <f t="shared" si="18"/>
        <v/>
      </c>
      <c r="D78" s="19" t="str">
        <f>IF(COUNTBLANK(E78:AR78)=40,"",IF(C78&gt;='1'!$G$8,5,IF(C78&gt;='1'!$G$7,4,IF(C78&gt;='1'!$G$6,3,2))))</f>
        <v/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CH78" s="1" t="str">
        <f t="shared" si="12"/>
        <v/>
      </c>
      <c r="CI78" s="1" t="str">
        <f t="shared" si="13"/>
        <v/>
      </c>
      <c r="CJ78" s="1" t="str">
        <f t="shared" si="14"/>
        <v/>
      </c>
      <c r="CK78" s="1" t="str">
        <f t="shared" si="15"/>
        <v/>
      </c>
      <c r="CL78" s="1" t="str">
        <f t="shared" si="16"/>
        <v/>
      </c>
      <c r="CM78" s="1" t="str">
        <f t="shared" si="17"/>
        <v/>
      </c>
    </row>
    <row r="79" spans="1:91" x14ac:dyDescent="0.25">
      <c r="A79" s="3" t="str">
        <f>IF(Списки!B75="","",Списки!B75)</f>
        <v>Ученик 74</v>
      </c>
      <c r="B79" s="4"/>
      <c r="C79" s="19" t="str">
        <f t="shared" si="18"/>
        <v/>
      </c>
      <c r="D79" s="19" t="str">
        <f>IF(COUNTBLANK(E79:AR79)=40,"",IF(C79&gt;='1'!$G$8,5,IF(C79&gt;='1'!$G$7,4,IF(C79&gt;='1'!$G$6,3,2))))</f>
        <v/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CH79" s="1" t="str">
        <f t="shared" si="12"/>
        <v/>
      </c>
      <c r="CI79" s="1" t="str">
        <f t="shared" si="13"/>
        <v/>
      </c>
      <c r="CJ79" s="1" t="str">
        <f t="shared" si="14"/>
        <v/>
      </c>
      <c r="CK79" s="1" t="str">
        <f t="shared" si="15"/>
        <v/>
      </c>
      <c r="CL79" s="1" t="str">
        <f t="shared" si="16"/>
        <v/>
      </c>
      <c r="CM79" s="1" t="str">
        <f t="shared" si="17"/>
        <v/>
      </c>
    </row>
    <row r="80" spans="1:91" x14ac:dyDescent="0.25">
      <c r="A80" s="3" t="str">
        <f>IF(Списки!B76="","",Списки!B76)</f>
        <v>Ученик 75</v>
      </c>
      <c r="B80" s="4"/>
      <c r="C80" s="19" t="str">
        <f t="shared" si="18"/>
        <v/>
      </c>
      <c r="D80" s="19" t="str">
        <f>IF(COUNTBLANK(E80:AR80)=40,"",IF(C80&gt;='1'!$G$8,5,IF(C80&gt;='1'!$G$7,4,IF(C80&gt;='1'!$G$6,3,2))))</f>
        <v/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CH80" s="1" t="str">
        <f t="shared" si="12"/>
        <v/>
      </c>
      <c r="CI80" s="1" t="str">
        <f t="shared" si="13"/>
        <v/>
      </c>
      <c r="CJ80" s="1" t="str">
        <f t="shared" si="14"/>
        <v/>
      </c>
      <c r="CK80" s="1" t="str">
        <f t="shared" si="15"/>
        <v/>
      </c>
      <c r="CL80" s="1" t="str">
        <f t="shared" si="16"/>
        <v/>
      </c>
      <c r="CM80" s="1" t="str">
        <f t="shared" si="17"/>
        <v/>
      </c>
    </row>
    <row r="81" spans="1:91" x14ac:dyDescent="0.25">
      <c r="A81" s="3" t="str">
        <f>IF(Списки!B77="","",Списки!B77)</f>
        <v>Ученик 76</v>
      </c>
      <c r="B81" s="4"/>
      <c r="C81" s="19" t="str">
        <f t="shared" si="18"/>
        <v/>
      </c>
      <c r="D81" s="19" t="str">
        <f>IF(COUNTBLANK(E81:AR81)=40,"",IF(C81&gt;='1'!$G$8,5,IF(C81&gt;='1'!$G$7,4,IF(C81&gt;='1'!$G$6,3,2))))</f>
        <v/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CH81" s="1" t="str">
        <f t="shared" si="12"/>
        <v/>
      </c>
      <c r="CI81" s="1" t="str">
        <f t="shared" si="13"/>
        <v/>
      </c>
      <c r="CJ81" s="1" t="str">
        <f t="shared" si="14"/>
        <v/>
      </c>
      <c r="CK81" s="1" t="str">
        <f t="shared" si="15"/>
        <v/>
      </c>
      <c r="CL81" s="1" t="str">
        <f t="shared" si="16"/>
        <v/>
      </c>
      <c r="CM81" s="1" t="str">
        <f t="shared" si="17"/>
        <v/>
      </c>
    </row>
    <row r="82" spans="1:91" x14ac:dyDescent="0.25">
      <c r="A82" s="3" t="str">
        <f>IF(Списки!B78="","",Списки!B78)</f>
        <v>Ученик 77</v>
      </c>
      <c r="B82" s="4"/>
      <c r="C82" s="19" t="str">
        <f t="shared" si="18"/>
        <v/>
      </c>
      <c r="D82" s="19" t="str">
        <f>IF(COUNTBLANK(E82:AR82)=40,"",IF(C82&gt;='1'!$G$8,5,IF(C82&gt;='1'!$G$7,4,IF(C82&gt;='1'!$G$6,3,2))))</f>
        <v/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CH82" s="1" t="str">
        <f t="shared" si="12"/>
        <v/>
      </c>
      <c r="CI82" s="1" t="str">
        <f t="shared" si="13"/>
        <v/>
      </c>
      <c r="CJ82" s="1" t="str">
        <f t="shared" si="14"/>
        <v/>
      </c>
      <c r="CK82" s="1" t="str">
        <f t="shared" si="15"/>
        <v/>
      </c>
      <c r="CL82" s="1" t="str">
        <f t="shared" si="16"/>
        <v/>
      </c>
      <c r="CM82" s="1" t="str">
        <f t="shared" si="17"/>
        <v/>
      </c>
    </row>
    <row r="83" spans="1:91" x14ac:dyDescent="0.25">
      <c r="A83" s="3" t="str">
        <f>IF(Списки!B79="","",Списки!B79)</f>
        <v>Ученик 78</v>
      </c>
      <c r="B83" s="4"/>
      <c r="C83" s="19" t="str">
        <f t="shared" si="18"/>
        <v/>
      </c>
      <c r="D83" s="19" t="str">
        <f>IF(COUNTBLANK(E83:AR83)=40,"",IF(C83&gt;='1'!$G$8,5,IF(C83&gt;='1'!$G$7,4,IF(C83&gt;='1'!$G$6,3,2))))</f>
        <v/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CH83" s="1" t="str">
        <f t="shared" si="12"/>
        <v/>
      </c>
      <c r="CI83" s="1" t="str">
        <f t="shared" si="13"/>
        <v/>
      </c>
      <c r="CJ83" s="1" t="str">
        <f t="shared" si="14"/>
        <v/>
      </c>
      <c r="CK83" s="1" t="str">
        <f t="shared" si="15"/>
        <v/>
      </c>
      <c r="CL83" s="1" t="str">
        <f t="shared" si="16"/>
        <v/>
      </c>
      <c r="CM83" s="1" t="str">
        <f t="shared" si="17"/>
        <v/>
      </c>
    </row>
    <row r="84" spans="1:91" x14ac:dyDescent="0.25">
      <c r="A84" s="3" t="str">
        <f>IF(Списки!B80="","",Списки!B80)</f>
        <v>Ученик 79</v>
      </c>
      <c r="B84" s="4"/>
      <c r="C84" s="19" t="str">
        <f t="shared" si="18"/>
        <v/>
      </c>
      <c r="D84" s="19" t="str">
        <f>IF(COUNTBLANK(E84:AR84)=40,"",IF(C84&gt;='1'!$G$8,5,IF(C84&gt;='1'!$G$7,4,IF(C84&gt;='1'!$G$6,3,2))))</f>
        <v/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CH84" s="1" t="str">
        <f t="shared" si="12"/>
        <v/>
      </c>
      <c r="CI84" s="1" t="str">
        <f t="shared" si="13"/>
        <v/>
      </c>
      <c r="CJ84" s="1" t="str">
        <f t="shared" si="14"/>
        <v/>
      </c>
      <c r="CK84" s="1" t="str">
        <f t="shared" si="15"/>
        <v/>
      </c>
      <c r="CL84" s="1" t="str">
        <f t="shared" si="16"/>
        <v/>
      </c>
      <c r="CM84" s="1" t="str">
        <f t="shared" si="17"/>
        <v/>
      </c>
    </row>
    <row r="85" spans="1:91" x14ac:dyDescent="0.25">
      <c r="A85" s="3" t="str">
        <f>IF(Списки!B81="","",Списки!B81)</f>
        <v>Ученик 80</v>
      </c>
      <c r="B85" s="4"/>
      <c r="C85" s="19" t="str">
        <f t="shared" si="18"/>
        <v/>
      </c>
      <c r="D85" s="19" t="str">
        <f>IF(COUNTBLANK(E85:AR85)=40,"",IF(C85&gt;='1'!$G$8,5,IF(C85&gt;='1'!$G$7,4,IF(C85&gt;='1'!$G$6,3,2))))</f>
        <v/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CH85" s="1" t="str">
        <f t="shared" si="12"/>
        <v/>
      </c>
      <c r="CI85" s="1" t="str">
        <f t="shared" si="13"/>
        <v/>
      </c>
      <c r="CJ85" s="1" t="str">
        <f t="shared" si="14"/>
        <v/>
      </c>
      <c r="CK85" s="1" t="str">
        <f t="shared" si="15"/>
        <v/>
      </c>
      <c r="CL85" s="1" t="str">
        <f t="shared" si="16"/>
        <v/>
      </c>
      <c r="CM85" s="1" t="str">
        <f t="shared" si="17"/>
        <v/>
      </c>
    </row>
    <row r="86" spans="1:91" x14ac:dyDescent="0.25">
      <c r="A86" s="3" t="str">
        <f>IF(Списки!B82="","",Списки!B82)</f>
        <v>Ученик 81</v>
      </c>
      <c r="B86" s="4"/>
      <c r="C86" s="19" t="str">
        <f t="shared" si="18"/>
        <v/>
      </c>
      <c r="D86" s="19" t="str">
        <f>IF(COUNTBLANK(E86:AR86)=40,"",IF(C86&gt;='1'!$G$8,5,IF(C86&gt;='1'!$G$7,4,IF(C86&gt;='1'!$G$6,3,2))))</f>
        <v/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CH86" s="1" t="str">
        <f t="shared" si="12"/>
        <v/>
      </c>
      <c r="CI86" s="1" t="str">
        <f t="shared" si="13"/>
        <v/>
      </c>
      <c r="CJ86" s="1" t="str">
        <f t="shared" si="14"/>
        <v/>
      </c>
      <c r="CK86" s="1" t="str">
        <f t="shared" si="15"/>
        <v/>
      </c>
      <c r="CL86" s="1" t="str">
        <f t="shared" si="16"/>
        <v/>
      </c>
      <c r="CM86" s="1" t="str">
        <f t="shared" si="17"/>
        <v/>
      </c>
    </row>
    <row r="87" spans="1:91" x14ac:dyDescent="0.25">
      <c r="A87" s="3" t="str">
        <f>IF(Списки!B83="","",Списки!B83)</f>
        <v>Ученик 82</v>
      </c>
      <c r="B87" s="4"/>
      <c r="C87" s="19" t="str">
        <f t="shared" si="18"/>
        <v/>
      </c>
      <c r="D87" s="19" t="str">
        <f>IF(COUNTBLANK(E87:AR87)=40,"",IF(C87&gt;='1'!$G$8,5,IF(C87&gt;='1'!$G$7,4,IF(C87&gt;='1'!$G$6,3,2))))</f>
        <v/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CH87" s="1" t="str">
        <f t="shared" ref="CH87:CH133" si="19">IF($C88="","",IF($C88=CH$4,CONCATENATE($A88,", "),""))</f>
        <v/>
      </c>
      <c r="CI87" s="1" t="str">
        <f t="shared" ref="CI87:CI133" si="20">IF($C88="","",IF($C88=CI$4,CONCATENATE($A88,", "),""))</f>
        <v/>
      </c>
      <c r="CJ87" s="1" t="str">
        <f t="shared" ref="CJ87:CJ133" si="21">IF($D88="","",IF($D88=CJ$4,CONCATENATE($A88,", "),""))</f>
        <v/>
      </c>
      <c r="CK87" s="1" t="str">
        <f t="shared" ref="CK87:CK133" si="22">IF($D88="","",IF($D88=CK$4,CONCATENATE($A88,", "),""))</f>
        <v/>
      </c>
      <c r="CL87" s="1" t="str">
        <f t="shared" ref="CL87:CL133" si="23">IF($D88="","",IF($D88=CL$4,CONCATENATE($A88,", "),""))</f>
        <v/>
      </c>
      <c r="CM87" s="1" t="str">
        <f t="shared" ref="CM87:CM133" si="24">IF($D88="","",IF($D88=CM$4,CONCATENATE($A88,", "),""))</f>
        <v/>
      </c>
    </row>
    <row r="88" spans="1:91" x14ac:dyDescent="0.25">
      <c r="A88" s="3" t="str">
        <f>IF(Списки!B84="","",Списки!B84)</f>
        <v>Ученик 83</v>
      </c>
      <c r="B88" s="4"/>
      <c r="C88" s="19" t="str">
        <f t="shared" si="18"/>
        <v/>
      </c>
      <c r="D88" s="19" t="str">
        <f>IF(COUNTBLANK(E88:AR88)=40,"",IF(C88&gt;='1'!$G$8,5,IF(C88&gt;='1'!$G$7,4,IF(C88&gt;='1'!$G$6,3,2))))</f>
        <v/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CH88" s="1" t="str">
        <f t="shared" si="19"/>
        <v/>
      </c>
      <c r="CI88" s="1" t="str">
        <f t="shared" si="20"/>
        <v/>
      </c>
      <c r="CJ88" s="1" t="str">
        <f t="shared" si="21"/>
        <v/>
      </c>
      <c r="CK88" s="1" t="str">
        <f t="shared" si="22"/>
        <v/>
      </c>
      <c r="CL88" s="1" t="str">
        <f t="shared" si="23"/>
        <v/>
      </c>
      <c r="CM88" s="1" t="str">
        <f t="shared" si="24"/>
        <v/>
      </c>
    </row>
    <row r="89" spans="1:91" x14ac:dyDescent="0.25">
      <c r="A89" s="3" t="str">
        <f>IF(Списки!B85="","",Списки!B85)</f>
        <v>Ученик 84</v>
      </c>
      <c r="B89" s="4"/>
      <c r="C89" s="19" t="str">
        <f t="shared" si="18"/>
        <v/>
      </c>
      <c r="D89" s="19" t="str">
        <f>IF(COUNTBLANK(E89:AR89)=40,"",IF(C89&gt;='1'!$G$8,5,IF(C89&gt;='1'!$G$7,4,IF(C89&gt;='1'!$G$6,3,2))))</f>
        <v/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CH89" s="1" t="str">
        <f t="shared" si="19"/>
        <v/>
      </c>
      <c r="CI89" s="1" t="str">
        <f t="shared" si="20"/>
        <v/>
      </c>
      <c r="CJ89" s="1" t="str">
        <f t="shared" si="21"/>
        <v/>
      </c>
      <c r="CK89" s="1" t="str">
        <f t="shared" si="22"/>
        <v/>
      </c>
      <c r="CL89" s="1" t="str">
        <f t="shared" si="23"/>
        <v/>
      </c>
      <c r="CM89" s="1" t="str">
        <f t="shared" si="24"/>
        <v/>
      </c>
    </row>
    <row r="90" spans="1:91" x14ac:dyDescent="0.25">
      <c r="A90" s="3" t="str">
        <f>IF(Списки!B86="","",Списки!B86)</f>
        <v>Ученик 85</v>
      </c>
      <c r="B90" s="4"/>
      <c r="C90" s="19" t="str">
        <f t="shared" si="18"/>
        <v/>
      </c>
      <c r="D90" s="19" t="str">
        <f>IF(COUNTBLANK(E90:AR90)=40,"",IF(C90&gt;='1'!$G$8,5,IF(C90&gt;='1'!$G$7,4,IF(C90&gt;='1'!$G$6,3,2))))</f>
        <v/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CH90" s="1" t="str">
        <f t="shared" si="19"/>
        <v/>
      </c>
      <c r="CI90" s="1" t="str">
        <f t="shared" si="20"/>
        <v/>
      </c>
      <c r="CJ90" s="1" t="str">
        <f t="shared" si="21"/>
        <v/>
      </c>
      <c r="CK90" s="1" t="str">
        <f t="shared" si="22"/>
        <v/>
      </c>
      <c r="CL90" s="1" t="str">
        <f t="shared" si="23"/>
        <v/>
      </c>
      <c r="CM90" s="1" t="str">
        <f t="shared" si="24"/>
        <v/>
      </c>
    </row>
    <row r="91" spans="1:91" x14ac:dyDescent="0.25">
      <c r="A91" s="3" t="str">
        <f>IF(Списки!B87="","",Списки!B87)</f>
        <v>Ученик 86</v>
      </c>
      <c r="B91" s="4"/>
      <c r="C91" s="19" t="str">
        <f t="shared" si="18"/>
        <v/>
      </c>
      <c r="D91" s="19" t="str">
        <f>IF(COUNTBLANK(E91:AR91)=40,"",IF(C91&gt;='1'!$G$8,5,IF(C91&gt;='1'!$G$7,4,IF(C91&gt;='1'!$G$6,3,2))))</f>
        <v/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CH91" s="1" t="str">
        <f t="shared" si="19"/>
        <v/>
      </c>
      <c r="CI91" s="1" t="str">
        <f t="shared" si="20"/>
        <v/>
      </c>
      <c r="CJ91" s="1" t="str">
        <f t="shared" si="21"/>
        <v/>
      </c>
      <c r="CK91" s="1" t="str">
        <f t="shared" si="22"/>
        <v/>
      </c>
      <c r="CL91" s="1" t="str">
        <f t="shared" si="23"/>
        <v/>
      </c>
      <c r="CM91" s="1" t="str">
        <f t="shared" si="24"/>
        <v/>
      </c>
    </row>
    <row r="92" spans="1:91" x14ac:dyDescent="0.25">
      <c r="A92" s="3" t="str">
        <f>IF(Списки!B88="","",Списки!B88)</f>
        <v>Ученик 87</v>
      </c>
      <c r="B92" s="4"/>
      <c r="C92" s="19" t="str">
        <f t="shared" si="18"/>
        <v/>
      </c>
      <c r="D92" s="19" t="str">
        <f>IF(COUNTBLANK(E92:AR92)=40,"",IF(C92&gt;='1'!$G$8,5,IF(C92&gt;='1'!$G$7,4,IF(C92&gt;='1'!$G$6,3,2))))</f>
        <v/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CH92" s="1" t="str">
        <f t="shared" si="19"/>
        <v/>
      </c>
      <c r="CI92" s="1" t="str">
        <f t="shared" si="20"/>
        <v/>
      </c>
      <c r="CJ92" s="1" t="str">
        <f t="shared" si="21"/>
        <v/>
      </c>
      <c r="CK92" s="1" t="str">
        <f t="shared" si="22"/>
        <v/>
      </c>
      <c r="CL92" s="1" t="str">
        <f t="shared" si="23"/>
        <v/>
      </c>
      <c r="CM92" s="1" t="str">
        <f t="shared" si="24"/>
        <v/>
      </c>
    </row>
    <row r="93" spans="1:91" x14ac:dyDescent="0.25">
      <c r="A93" s="3" t="str">
        <f>IF(Списки!B89="","",Списки!B89)</f>
        <v>Ученик 88</v>
      </c>
      <c r="B93" s="4"/>
      <c r="C93" s="19" t="str">
        <f t="shared" si="18"/>
        <v/>
      </c>
      <c r="D93" s="19" t="str">
        <f>IF(COUNTBLANK(E93:AR93)=40,"",IF(C93&gt;='1'!$G$8,5,IF(C93&gt;='1'!$G$7,4,IF(C93&gt;='1'!$G$6,3,2))))</f>
        <v/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CH93" s="1" t="str">
        <f t="shared" si="19"/>
        <v/>
      </c>
      <c r="CI93" s="1" t="str">
        <f t="shared" si="20"/>
        <v/>
      </c>
      <c r="CJ93" s="1" t="str">
        <f t="shared" si="21"/>
        <v/>
      </c>
      <c r="CK93" s="1" t="str">
        <f t="shared" si="22"/>
        <v/>
      </c>
      <c r="CL93" s="1" t="str">
        <f t="shared" si="23"/>
        <v/>
      </c>
      <c r="CM93" s="1" t="str">
        <f t="shared" si="24"/>
        <v/>
      </c>
    </row>
    <row r="94" spans="1:91" x14ac:dyDescent="0.25">
      <c r="A94" s="3" t="str">
        <f>IF(Списки!B90="","",Списки!B90)</f>
        <v>Ученик 89</v>
      </c>
      <c r="B94" s="4"/>
      <c r="C94" s="19" t="str">
        <f t="shared" si="18"/>
        <v/>
      </c>
      <c r="D94" s="19" t="str">
        <f>IF(COUNTBLANK(E94:AR94)=40,"",IF(C94&gt;='1'!$G$8,5,IF(C94&gt;='1'!$G$7,4,IF(C94&gt;='1'!$G$6,3,2))))</f>
        <v/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CH94" s="1" t="str">
        <f t="shared" si="19"/>
        <v/>
      </c>
      <c r="CI94" s="1" t="str">
        <f t="shared" si="20"/>
        <v/>
      </c>
      <c r="CJ94" s="1" t="str">
        <f t="shared" si="21"/>
        <v/>
      </c>
      <c r="CK94" s="1" t="str">
        <f t="shared" si="22"/>
        <v/>
      </c>
      <c r="CL94" s="1" t="str">
        <f t="shared" si="23"/>
        <v/>
      </c>
      <c r="CM94" s="1" t="str">
        <f t="shared" si="24"/>
        <v/>
      </c>
    </row>
    <row r="95" spans="1:91" x14ac:dyDescent="0.25">
      <c r="A95" s="3" t="str">
        <f>IF(Списки!B91="","",Списки!B91)</f>
        <v>Ученик 90</v>
      </c>
      <c r="B95" s="4"/>
      <c r="C95" s="19" t="str">
        <f t="shared" si="18"/>
        <v/>
      </c>
      <c r="D95" s="19" t="str">
        <f>IF(COUNTBLANK(E95:AR95)=40,"",IF(C95&gt;='1'!$G$8,5,IF(C95&gt;='1'!$G$7,4,IF(C95&gt;='1'!$G$6,3,2))))</f>
        <v/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CH95" s="1" t="str">
        <f t="shared" si="19"/>
        <v/>
      </c>
      <c r="CI95" s="1" t="str">
        <f t="shared" si="20"/>
        <v/>
      </c>
      <c r="CJ95" s="1" t="str">
        <f t="shared" si="21"/>
        <v/>
      </c>
      <c r="CK95" s="1" t="str">
        <f t="shared" si="22"/>
        <v/>
      </c>
      <c r="CL95" s="1" t="str">
        <f t="shared" si="23"/>
        <v/>
      </c>
      <c r="CM95" s="1" t="str">
        <f t="shared" si="24"/>
        <v/>
      </c>
    </row>
    <row r="96" spans="1:91" x14ac:dyDescent="0.25">
      <c r="A96" s="3" t="str">
        <f>IF(Списки!B92="","",Списки!B92)</f>
        <v>Ученик 91</v>
      </c>
      <c r="B96" s="4"/>
      <c r="C96" s="19" t="str">
        <f t="shared" si="18"/>
        <v/>
      </c>
      <c r="D96" s="19" t="str">
        <f>IF(COUNTBLANK(E96:AR96)=40,"",IF(C96&gt;='1'!$G$8,5,IF(C96&gt;='1'!$G$7,4,IF(C96&gt;='1'!$G$6,3,2))))</f>
        <v/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CH96" s="1" t="str">
        <f t="shared" si="19"/>
        <v/>
      </c>
      <c r="CI96" s="1" t="str">
        <f t="shared" si="20"/>
        <v/>
      </c>
      <c r="CJ96" s="1" t="str">
        <f t="shared" si="21"/>
        <v/>
      </c>
      <c r="CK96" s="1" t="str">
        <f t="shared" si="22"/>
        <v/>
      </c>
      <c r="CL96" s="1" t="str">
        <f t="shared" si="23"/>
        <v/>
      </c>
      <c r="CM96" s="1" t="str">
        <f t="shared" si="24"/>
        <v/>
      </c>
    </row>
    <row r="97" spans="1:91" x14ac:dyDescent="0.25">
      <c r="A97" s="3" t="str">
        <f>IF(Списки!B93="","",Списки!B93)</f>
        <v>Ученик 92</v>
      </c>
      <c r="B97" s="4"/>
      <c r="C97" s="19" t="str">
        <f t="shared" si="18"/>
        <v/>
      </c>
      <c r="D97" s="19" t="str">
        <f>IF(COUNTBLANK(E97:AR97)=40,"",IF(C97&gt;='1'!$G$8,5,IF(C97&gt;='1'!$G$7,4,IF(C97&gt;='1'!$G$6,3,2))))</f>
        <v/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CH97" s="1" t="str">
        <f t="shared" si="19"/>
        <v/>
      </c>
      <c r="CI97" s="1" t="str">
        <f t="shared" si="20"/>
        <v/>
      </c>
      <c r="CJ97" s="1" t="str">
        <f t="shared" si="21"/>
        <v/>
      </c>
      <c r="CK97" s="1" t="str">
        <f t="shared" si="22"/>
        <v/>
      </c>
      <c r="CL97" s="1" t="str">
        <f t="shared" si="23"/>
        <v/>
      </c>
      <c r="CM97" s="1" t="str">
        <f t="shared" si="24"/>
        <v/>
      </c>
    </row>
    <row r="98" spans="1:91" x14ac:dyDescent="0.25">
      <c r="A98" s="3" t="str">
        <f>IF(Списки!B94="","",Списки!B94)</f>
        <v>Ученик 93</v>
      </c>
      <c r="B98" s="4"/>
      <c r="C98" s="19" t="str">
        <f t="shared" si="18"/>
        <v/>
      </c>
      <c r="D98" s="19" t="str">
        <f>IF(COUNTBLANK(E98:AR98)=40,"",IF(C98&gt;='1'!$G$8,5,IF(C98&gt;='1'!$G$7,4,IF(C98&gt;='1'!$G$6,3,2))))</f>
        <v/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CH98" s="1" t="str">
        <f t="shared" si="19"/>
        <v/>
      </c>
      <c r="CI98" s="1" t="str">
        <f t="shared" si="20"/>
        <v/>
      </c>
      <c r="CJ98" s="1" t="str">
        <f t="shared" si="21"/>
        <v/>
      </c>
      <c r="CK98" s="1" t="str">
        <f t="shared" si="22"/>
        <v/>
      </c>
      <c r="CL98" s="1" t="str">
        <f t="shared" si="23"/>
        <v/>
      </c>
      <c r="CM98" s="1" t="str">
        <f t="shared" si="24"/>
        <v/>
      </c>
    </row>
    <row r="99" spans="1:91" x14ac:dyDescent="0.25">
      <c r="A99" s="3" t="str">
        <f>IF(Списки!B95="","",Списки!B95)</f>
        <v>Ученик 94</v>
      </c>
      <c r="B99" s="4"/>
      <c r="C99" s="19" t="str">
        <f t="shared" si="18"/>
        <v/>
      </c>
      <c r="D99" s="19" t="str">
        <f>IF(COUNTBLANK(E99:AR99)=40,"",IF(C99&gt;='1'!$G$8,5,IF(C99&gt;='1'!$G$7,4,IF(C99&gt;='1'!$G$6,3,2))))</f>
        <v/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CH99" s="1" t="str">
        <f t="shared" si="19"/>
        <v/>
      </c>
      <c r="CI99" s="1" t="str">
        <f t="shared" si="20"/>
        <v/>
      </c>
      <c r="CJ99" s="1" t="str">
        <f t="shared" si="21"/>
        <v/>
      </c>
      <c r="CK99" s="1" t="str">
        <f t="shared" si="22"/>
        <v/>
      </c>
      <c r="CL99" s="1" t="str">
        <f t="shared" si="23"/>
        <v/>
      </c>
      <c r="CM99" s="1" t="str">
        <f t="shared" si="24"/>
        <v/>
      </c>
    </row>
    <row r="100" spans="1:91" x14ac:dyDescent="0.25">
      <c r="A100" s="3" t="str">
        <f>IF(Списки!B96="","",Списки!B96)</f>
        <v>Ученик 95</v>
      </c>
      <c r="B100" s="4"/>
      <c r="C100" s="19" t="str">
        <f t="shared" si="18"/>
        <v/>
      </c>
      <c r="D100" s="19" t="str">
        <f>IF(COUNTBLANK(E100:AR100)=40,"",IF(C100&gt;='1'!$G$8,5,IF(C100&gt;='1'!$G$7,4,IF(C100&gt;='1'!$G$6,3,2))))</f>
        <v/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CH100" s="1" t="str">
        <f t="shared" si="19"/>
        <v/>
      </c>
      <c r="CI100" s="1" t="str">
        <f t="shared" si="20"/>
        <v/>
      </c>
      <c r="CJ100" s="1" t="str">
        <f t="shared" si="21"/>
        <v/>
      </c>
      <c r="CK100" s="1" t="str">
        <f t="shared" si="22"/>
        <v/>
      </c>
      <c r="CL100" s="1" t="str">
        <f t="shared" si="23"/>
        <v/>
      </c>
      <c r="CM100" s="1" t="str">
        <f t="shared" si="24"/>
        <v/>
      </c>
    </row>
    <row r="101" spans="1:91" x14ac:dyDescent="0.25">
      <c r="A101" s="3" t="str">
        <f>IF(Списки!B97="","",Списки!B97)</f>
        <v>Ученик 96</v>
      </c>
      <c r="B101" s="4"/>
      <c r="C101" s="19" t="str">
        <f t="shared" si="18"/>
        <v/>
      </c>
      <c r="D101" s="19" t="str">
        <f>IF(COUNTBLANK(E101:AR101)=40,"",IF(C101&gt;='1'!$G$8,5,IF(C101&gt;='1'!$G$7,4,IF(C101&gt;='1'!$G$6,3,2))))</f>
        <v/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CH101" s="1" t="str">
        <f t="shared" si="19"/>
        <v/>
      </c>
      <c r="CI101" s="1" t="str">
        <f t="shared" si="20"/>
        <v/>
      </c>
      <c r="CJ101" s="1" t="str">
        <f t="shared" si="21"/>
        <v/>
      </c>
      <c r="CK101" s="1" t="str">
        <f t="shared" si="22"/>
        <v/>
      </c>
      <c r="CL101" s="1" t="str">
        <f t="shared" si="23"/>
        <v/>
      </c>
      <c r="CM101" s="1" t="str">
        <f t="shared" si="24"/>
        <v/>
      </c>
    </row>
    <row r="102" spans="1:91" x14ac:dyDescent="0.25">
      <c r="A102" s="3" t="str">
        <f>IF(Списки!B98="","",Списки!B98)</f>
        <v>Ученик 97</v>
      </c>
      <c r="B102" s="4"/>
      <c r="C102" s="19" t="str">
        <f t="shared" si="18"/>
        <v/>
      </c>
      <c r="D102" s="19" t="str">
        <f>IF(COUNTBLANK(E102:AR102)=40,"",IF(C102&gt;='1'!$G$8,5,IF(C102&gt;='1'!$G$7,4,IF(C102&gt;='1'!$G$6,3,2))))</f>
        <v/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CH102" s="1" t="str">
        <f t="shared" si="19"/>
        <v/>
      </c>
      <c r="CI102" s="1" t="str">
        <f t="shared" si="20"/>
        <v/>
      </c>
      <c r="CJ102" s="1" t="str">
        <f t="shared" si="21"/>
        <v/>
      </c>
      <c r="CK102" s="1" t="str">
        <f t="shared" si="22"/>
        <v/>
      </c>
      <c r="CL102" s="1" t="str">
        <f t="shared" si="23"/>
        <v/>
      </c>
      <c r="CM102" s="1" t="str">
        <f t="shared" si="24"/>
        <v/>
      </c>
    </row>
    <row r="103" spans="1:91" x14ac:dyDescent="0.25">
      <c r="A103" s="3" t="str">
        <f>IF(Списки!B99="","",Списки!B99)</f>
        <v>Ученик 98</v>
      </c>
      <c r="B103" s="4"/>
      <c r="C103" s="19" t="str">
        <f t="shared" si="18"/>
        <v/>
      </c>
      <c r="D103" s="19" t="str">
        <f>IF(COUNTBLANK(E103:AR103)=40,"",IF(C103&gt;='1'!$G$8,5,IF(C103&gt;='1'!$G$7,4,IF(C103&gt;='1'!$G$6,3,2))))</f>
        <v/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CH103" s="1" t="str">
        <f t="shared" si="19"/>
        <v/>
      </c>
      <c r="CI103" s="1" t="str">
        <f t="shared" si="20"/>
        <v/>
      </c>
      <c r="CJ103" s="1" t="str">
        <f t="shared" si="21"/>
        <v/>
      </c>
      <c r="CK103" s="1" t="str">
        <f t="shared" si="22"/>
        <v/>
      </c>
      <c r="CL103" s="1" t="str">
        <f t="shared" si="23"/>
        <v/>
      </c>
      <c r="CM103" s="1" t="str">
        <f t="shared" si="24"/>
        <v/>
      </c>
    </row>
    <row r="104" spans="1:91" x14ac:dyDescent="0.25">
      <c r="A104" s="3" t="str">
        <f>IF(Списки!B100="","",Списки!B100)</f>
        <v>Ученик 99</v>
      </c>
      <c r="B104" s="4"/>
      <c r="C104" s="19" t="str">
        <f t="shared" si="18"/>
        <v/>
      </c>
      <c r="D104" s="19" t="str">
        <f>IF(COUNTBLANK(E104:AR104)=40,"",IF(C104&gt;='1'!$G$8,5,IF(C104&gt;='1'!$G$7,4,IF(C104&gt;='1'!$G$6,3,2))))</f>
        <v/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CH104" s="1" t="str">
        <f t="shared" si="19"/>
        <v/>
      </c>
      <c r="CI104" s="1" t="str">
        <f t="shared" si="20"/>
        <v/>
      </c>
      <c r="CJ104" s="1" t="str">
        <f t="shared" si="21"/>
        <v/>
      </c>
      <c r="CK104" s="1" t="str">
        <f t="shared" si="22"/>
        <v/>
      </c>
      <c r="CL104" s="1" t="str">
        <f t="shared" si="23"/>
        <v/>
      </c>
      <c r="CM104" s="1" t="str">
        <f t="shared" si="24"/>
        <v/>
      </c>
    </row>
    <row r="105" spans="1:91" x14ac:dyDescent="0.25">
      <c r="A105" s="3" t="str">
        <f>IF(Списки!B101="","",Списки!B101)</f>
        <v>Ученик 100</v>
      </c>
      <c r="B105" s="4"/>
      <c r="C105" s="19" t="str">
        <f t="shared" si="18"/>
        <v/>
      </c>
      <c r="D105" s="19" t="str">
        <f>IF(COUNTBLANK(E105:AR105)=40,"",IF(C105&gt;='1'!$G$8,5,IF(C105&gt;='1'!$G$7,4,IF(C105&gt;='1'!$G$6,3,2))))</f>
        <v/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CH105" s="1" t="str">
        <f t="shared" si="19"/>
        <v/>
      </c>
      <c r="CI105" s="1" t="str">
        <f t="shared" si="20"/>
        <v/>
      </c>
      <c r="CJ105" s="1" t="str">
        <f t="shared" si="21"/>
        <v/>
      </c>
      <c r="CK105" s="1" t="str">
        <f t="shared" si="22"/>
        <v/>
      </c>
      <c r="CL105" s="1" t="str">
        <f t="shared" si="23"/>
        <v/>
      </c>
      <c r="CM105" s="1" t="str">
        <f t="shared" si="24"/>
        <v/>
      </c>
    </row>
    <row r="106" spans="1:91" x14ac:dyDescent="0.25">
      <c r="A106" s="3" t="str">
        <f>IF(Списки!B102="","",Списки!B102)</f>
        <v>Ученик 101</v>
      </c>
      <c r="B106" s="4"/>
      <c r="C106" s="19" t="str">
        <f t="shared" si="18"/>
        <v/>
      </c>
      <c r="D106" s="19" t="str">
        <f>IF(COUNTBLANK(E106:AR106)=40,"",IF(C106&gt;='1'!$G$8,5,IF(C106&gt;='1'!$G$7,4,IF(C106&gt;='1'!$G$6,3,2))))</f>
        <v/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CH106" s="1" t="str">
        <f t="shared" si="19"/>
        <v/>
      </c>
      <c r="CI106" s="1" t="str">
        <f t="shared" si="20"/>
        <v/>
      </c>
      <c r="CJ106" s="1" t="str">
        <f t="shared" si="21"/>
        <v/>
      </c>
      <c r="CK106" s="1" t="str">
        <f t="shared" si="22"/>
        <v/>
      </c>
      <c r="CL106" s="1" t="str">
        <f t="shared" si="23"/>
        <v/>
      </c>
      <c r="CM106" s="1" t="str">
        <f t="shared" si="24"/>
        <v/>
      </c>
    </row>
    <row r="107" spans="1:91" x14ac:dyDescent="0.25">
      <c r="A107" s="3" t="str">
        <f>IF(Списки!B103="","",Списки!B103)</f>
        <v>Ученик 102</v>
      </c>
      <c r="B107" s="4"/>
      <c r="C107" s="19" t="str">
        <f t="shared" si="18"/>
        <v/>
      </c>
      <c r="D107" s="19" t="str">
        <f>IF(COUNTBLANK(E107:AR107)=40,"",IF(C107&gt;='1'!$G$8,5,IF(C107&gt;='1'!$G$7,4,IF(C107&gt;='1'!$G$6,3,2))))</f>
        <v/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CH107" s="1" t="str">
        <f t="shared" si="19"/>
        <v/>
      </c>
      <c r="CI107" s="1" t="str">
        <f t="shared" si="20"/>
        <v/>
      </c>
      <c r="CJ107" s="1" t="str">
        <f t="shared" si="21"/>
        <v/>
      </c>
      <c r="CK107" s="1" t="str">
        <f t="shared" si="22"/>
        <v/>
      </c>
      <c r="CL107" s="1" t="str">
        <f t="shared" si="23"/>
        <v/>
      </c>
      <c r="CM107" s="1" t="str">
        <f t="shared" si="24"/>
        <v/>
      </c>
    </row>
    <row r="108" spans="1:91" x14ac:dyDescent="0.25">
      <c r="A108" s="3" t="str">
        <f>IF(Списки!B104="","",Списки!B104)</f>
        <v>Ученик 103</v>
      </c>
      <c r="B108" s="4"/>
      <c r="C108" s="19" t="str">
        <f t="shared" si="18"/>
        <v/>
      </c>
      <c r="D108" s="19" t="str">
        <f>IF(COUNTBLANK(E108:AR108)=40,"",IF(C108&gt;='1'!$G$8,5,IF(C108&gt;='1'!$G$7,4,IF(C108&gt;='1'!$G$6,3,2))))</f>
        <v/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CH108" s="1" t="str">
        <f t="shared" si="19"/>
        <v/>
      </c>
      <c r="CI108" s="1" t="str">
        <f t="shared" si="20"/>
        <v/>
      </c>
      <c r="CJ108" s="1" t="str">
        <f t="shared" si="21"/>
        <v/>
      </c>
      <c r="CK108" s="1" t="str">
        <f t="shared" si="22"/>
        <v/>
      </c>
      <c r="CL108" s="1" t="str">
        <f t="shared" si="23"/>
        <v/>
      </c>
      <c r="CM108" s="1" t="str">
        <f t="shared" si="24"/>
        <v/>
      </c>
    </row>
    <row r="109" spans="1:91" x14ac:dyDescent="0.25">
      <c r="A109" s="3" t="str">
        <f>IF(Списки!B105="","",Списки!B105)</f>
        <v>Ученик 104</v>
      </c>
      <c r="B109" s="4"/>
      <c r="C109" s="19" t="str">
        <f t="shared" si="18"/>
        <v/>
      </c>
      <c r="D109" s="19" t="str">
        <f>IF(COUNTBLANK(E109:AR109)=40,"",IF(C109&gt;='1'!$G$8,5,IF(C109&gt;='1'!$G$7,4,IF(C109&gt;='1'!$G$6,3,2))))</f>
        <v/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CH109" s="1" t="str">
        <f t="shared" si="19"/>
        <v/>
      </c>
      <c r="CI109" s="1" t="str">
        <f t="shared" si="20"/>
        <v/>
      </c>
      <c r="CJ109" s="1" t="str">
        <f t="shared" si="21"/>
        <v/>
      </c>
      <c r="CK109" s="1" t="str">
        <f t="shared" si="22"/>
        <v/>
      </c>
      <c r="CL109" s="1" t="str">
        <f t="shared" si="23"/>
        <v/>
      </c>
      <c r="CM109" s="1" t="str">
        <f t="shared" si="24"/>
        <v/>
      </c>
    </row>
    <row r="110" spans="1:91" x14ac:dyDescent="0.25">
      <c r="A110" s="3" t="str">
        <f>IF(Списки!B106="","",Списки!B106)</f>
        <v>Ученик 105</v>
      </c>
      <c r="B110" s="4"/>
      <c r="C110" s="19" t="str">
        <f t="shared" si="18"/>
        <v/>
      </c>
      <c r="D110" s="19" t="str">
        <f>IF(COUNTBLANK(E110:AR110)=40,"",IF(C110&gt;='1'!$G$8,5,IF(C110&gt;='1'!$G$7,4,IF(C110&gt;='1'!$G$6,3,2))))</f>
        <v/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CH110" s="1" t="str">
        <f t="shared" si="19"/>
        <v/>
      </c>
      <c r="CI110" s="1" t="str">
        <f t="shared" si="20"/>
        <v/>
      </c>
      <c r="CJ110" s="1" t="str">
        <f t="shared" si="21"/>
        <v/>
      </c>
      <c r="CK110" s="1" t="str">
        <f t="shared" si="22"/>
        <v/>
      </c>
      <c r="CL110" s="1" t="str">
        <f t="shared" si="23"/>
        <v/>
      </c>
      <c r="CM110" s="1" t="str">
        <f t="shared" si="24"/>
        <v/>
      </c>
    </row>
    <row r="111" spans="1:91" x14ac:dyDescent="0.25">
      <c r="A111" s="3" t="str">
        <f>IF(Списки!B107="","",Списки!B107)</f>
        <v>Ученик 106</v>
      </c>
      <c r="B111" s="4"/>
      <c r="C111" s="19" t="str">
        <f t="shared" si="18"/>
        <v/>
      </c>
      <c r="D111" s="19" t="str">
        <f>IF(COUNTBLANK(E111:AR111)=40,"",IF(C111&gt;='1'!$G$8,5,IF(C111&gt;='1'!$G$7,4,IF(C111&gt;='1'!$G$6,3,2))))</f>
        <v/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CH111" s="1" t="str">
        <f t="shared" si="19"/>
        <v/>
      </c>
      <c r="CI111" s="1" t="str">
        <f t="shared" si="20"/>
        <v/>
      </c>
      <c r="CJ111" s="1" t="str">
        <f t="shared" si="21"/>
        <v/>
      </c>
      <c r="CK111" s="1" t="str">
        <f t="shared" si="22"/>
        <v/>
      </c>
      <c r="CL111" s="1" t="str">
        <f t="shared" si="23"/>
        <v/>
      </c>
      <c r="CM111" s="1" t="str">
        <f t="shared" si="24"/>
        <v/>
      </c>
    </row>
    <row r="112" spans="1:91" x14ac:dyDescent="0.25">
      <c r="A112" s="3" t="str">
        <f>IF(Списки!B108="","",Списки!B108)</f>
        <v>Ученик 107</v>
      </c>
      <c r="B112" s="4"/>
      <c r="C112" s="19" t="str">
        <f t="shared" si="18"/>
        <v/>
      </c>
      <c r="D112" s="19" t="str">
        <f>IF(COUNTBLANK(E112:AR112)=40,"",IF(C112&gt;='1'!$G$8,5,IF(C112&gt;='1'!$G$7,4,IF(C112&gt;='1'!$G$6,3,2))))</f>
        <v/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CH112" s="1" t="str">
        <f t="shared" si="19"/>
        <v/>
      </c>
      <c r="CI112" s="1" t="str">
        <f t="shared" si="20"/>
        <v/>
      </c>
      <c r="CJ112" s="1" t="str">
        <f t="shared" si="21"/>
        <v/>
      </c>
      <c r="CK112" s="1" t="str">
        <f t="shared" si="22"/>
        <v/>
      </c>
      <c r="CL112" s="1" t="str">
        <f t="shared" si="23"/>
        <v/>
      </c>
      <c r="CM112" s="1" t="str">
        <f t="shared" si="24"/>
        <v/>
      </c>
    </row>
    <row r="113" spans="1:91" x14ac:dyDescent="0.25">
      <c r="A113" s="3" t="str">
        <f>IF(Списки!B109="","",Списки!B109)</f>
        <v>Ученик 108</v>
      </c>
      <c r="B113" s="4"/>
      <c r="C113" s="19" t="str">
        <f t="shared" si="18"/>
        <v/>
      </c>
      <c r="D113" s="19" t="str">
        <f>IF(COUNTBLANK(E113:AR113)=40,"",IF(C113&gt;='1'!$G$8,5,IF(C113&gt;='1'!$G$7,4,IF(C113&gt;='1'!$G$6,3,2))))</f>
        <v/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CH113" s="1" t="str">
        <f t="shared" si="19"/>
        <v/>
      </c>
      <c r="CI113" s="1" t="str">
        <f t="shared" si="20"/>
        <v/>
      </c>
      <c r="CJ113" s="1" t="str">
        <f t="shared" si="21"/>
        <v/>
      </c>
      <c r="CK113" s="1" t="str">
        <f t="shared" si="22"/>
        <v/>
      </c>
      <c r="CL113" s="1" t="str">
        <f t="shared" si="23"/>
        <v/>
      </c>
      <c r="CM113" s="1" t="str">
        <f t="shared" si="24"/>
        <v/>
      </c>
    </row>
    <row r="114" spans="1:91" x14ac:dyDescent="0.25">
      <c r="A114" s="3" t="str">
        <f>IF(Списки!B110="","",Списки!B110)</f>
        <v>Ученик 109</v>
      </c>
      <c r="B114" s="4"/>
      <c r="C114" s="19" t="str">
        <f t="shared" si="18"/>
        <v/>
      </c>
      <c r="D114" s="19" t="str">
        <f>IF(COUNTBLANK(E114:AR114)=40,"",IF(C114&gt;='1'!$G$8,5,IF(C114&gt;='1'!$G$7,4,IF(C114&gt;='1'!$G$6,3,2))))</f>
        <v/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CH114" s="1" t="str">
        <f t="shared" si="19"/>
        <v/>
      </c>
      <c r="CI114" s="1" t="str">
        <f t="shared" si="20"/>
        <v/>
      </c>
      <c r="CJ114" s="1" t="str">
        <f t="shared" si="21"/>
        <v/>
      </c>
      <c r="CK114" s="1" t="str">
        <f t="shared" si="22"/>
        <v/>
      </c>
      <c r="CL114" s="1" t="str">
        <f t="shared" si="23"/>
        <v/>
      </c>
      <c r="CM114" s="1" t="str">
        <f t="shared" si="24"/>
        <v/>
      </c>
    </row>
    <row r="115" spans="1:91" x14ac:dyDescent="0.25">
      <c r="A115" s="3" t="str">
        <f>IF(Списки!B111="","",Списки!B111)</f>
        <v>Ученик 110</v>
      </c>
      <c r="B115" s="4"/>
      <c r="C115" s="19" t="str">
        <f t="shared" si="18"/>
        <v/>
      </c>
      <c r="D115" s="19" t="str">
        <f>IF(COUNTBLANK(E115:AR115)=40,"",IF(C115&gt;='1'!$G$8,5,IF(C115&gt;='1'!$G$7,4,IF(C115&gt;='1'!$G$6,3,2))))</f>
        <v/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CH115" s="1" t="str">
        <f t="shared" si="19"/>
        <v/>
      </c>
      <c r="CI115" s="1" t="str">
        <f t="shared" si="20"/>
        <v/>
      </c>
      <c r="CJ115" s="1" t="str">
        <f t="shared" si="21"/>
        <v/>
      </c>
      <c r="CK115" s="1" t="str">
        <f t="shared" si="22"/>
        <v/>
      </c>
      <c r="CL115" s="1" t="str">
        <f t="shared" si="23"/>
        <v/>
      </c>
      <c r="CM115" s="1" t="str">
        <f t="shared" si="24"/>
        <v/>
      </c>
    </row>
    <row r="116" spans="1:91" x14ac:dyDescent="0.25">
      <c r="A116" s="3" t="str">
        <f>IF(Списки!B112="","",Списки!B112)</f>
        <v>Ученик 111</v>
      </c>
      <c r="B116" s="4"/>
      <c r="C116" s="19" t="str">
        <f t="shared" si="18"/>
        <v/>
      </c>
      <c r="D116" s="19" t="str">
        <f>IF(COUNTBLANK(E116:AR116)=40,"",IF(C116&gt;='1'!$G$8,5,IF(C116&gt;='1'!$G$7,4,IF(C116&gt;='1'!$G$6,3,2))))</f>
        <v/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CH116" s="1" t="str">
        <f t="shared" si="19"/>
        <v/>
      </c>
      <c r="CI116" s="1" t="str">
        <f t="shared" si="20"/>
        <v/>
      </c>
      <c r="CJ116" s="1" t="str">
        <f t="shared" si="21"/>
        <v/>
      </c>
      <c r="CK116" s="1" t="str">
        <f t="shared" si="22"/>
        <v/>
      </c>
      <c r="CL116" s="1" t="str">
        <f t="shared" si="23"/>
        <v/>
      </c>
      <c r="CM116" s="1" t="str">
        <f t="shared" si="24"/>
        <v/>
      </c>
    </row>
    <row r="117" spans="1:91" x14ac:dyDescent="0.25">
      <c r="A117" s="3" t="str">
        <f>IF(Списки!B113="","",Списки!B113)</f>
        <v>Ученик 112</v>
      </c>
      <c r="B117" s="4"/>
      <c r="C117" s="19" t="str">
        <f t="shared" si="18"/>
        <v/>
      </c>
      <c r="D117" s="19" t="str">
        <f>IF(COUNTBLANK(E117:AR117)=40,"",IF(C117&gt;='1'!$G$8,5,IF(C117&gt;='1'!$G$7,4,IF(C117&gt;='1'!$G$6,3,2))))</f>
        <v/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CH117" s="1" t="str">
        <f t="shared" si="19"/>
        <v/>
      </c>
      <c r="CI117" s="1" t="str">
        <f t="shared" si="20"/>
        <v/>
      </c>
      <c r="CJ117" s="1" t="str">
        <f t="shared" si="21"/>
        <v/>
      </c>
      <c r="CK117" s="1" t="str">
        <f t="shared" si="22"/>
        <v/>
      </c>
      <c r="CL117" s="1" t="str">
        <f t="shared" si="23"/>
        <v/>
      </c>
      <c r="CM117" s="1" t="str">
        <f t="shared" si="24"/>
        <v/>
      </c>
    </row>
    <row r="118" spans="1:91" x14ac:dyDescent="0.25">
      <c r="A118" s="3" t="str">
        <f>IF(Списки!B114="","",Списки!B114)</f>
        <v>Ученик 113</v>
      </c>
      <c r="B118" s="4"/>
      <c r="C118" s="19" t="str">
        <f t="shared" si="18"/>
        <v/>
      </c>
      <c r="D118" s="19" t="str">
        <f>IF(COUNTBLANK(E118:AR118)=40,"",IF(C118&gt;='1'!$G$8,5,IF(C118&gt;='1'!$G$7,4,IF(C118&gt;='1'!$G$6,3,2))))</f>
        <v/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CH118" s="1" t="str">
        <f t="shared" si="19"/>
        <v/>
      </c>
      <c r="CI118" s="1" t="str">
        <f t="shared" si="20"/>
        <v/>
      </c>
      <c r="CJ118" s="1" t="str">
        <f t="shared" si="21"/>
        <v/>
      </c>
      <c r="CK118" s="1" t="str">
        <f t="shared" si="22"/>
        <v/>
      </c>
      <c r="CL118" s="1" t="str">
        <f t="shared" si="23"/>
        <v/>
      </c>
      <c r="CM118" s="1" t="str">
        <f t="shared" si="24"/>
        <v/>
      </c>
    </row>
    <row r="119" spans="1:91" x14ac:dyDescent="0.25">
      <c r="A119" s="3" t="str">
        <f>IF(Списки!B115="","",Списки!B115)</f>
        <v>Ученик 114</v>
      </c>
      <c r="B119" s="4"/>
      <c r="C119" s="19" t="str">
        <f t="shared" si="18"/>
        <v/>
      </c>
      <c r="D119" s="19" t="str">
        <f>IF(COUNTBLANK(E119:AR119)=40,"",IF(C119&gt;='1'!$G$8,5,IF(C119&gt;='1'!$G$7,4,IF(C119&gt;='1'!$G$6,3,2))))</f>
        <v/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CH119" s="1" t="str">
        <f t="shared" si="19"/>
        <v/>
      </c>
      <c r="CI119" s="1" t="str">
        <f t="shared" si="20"/>
        <v/>
      </c>
      <c r="CJ119" s="1" t="str">
        <f t="shared" si="21"/>
        <v/>
      </c>
      <c r="CK119" s="1" t="str">
        <f t="shared" si="22"/>
        <v/>
      </c>
      <c r="CL119" s="1" t="str">
        <f t="shared" si="23"/>
        <v/>
      </c>
      <c r="CM119" s="1" t="str">
        <f t="shared" si="24"/>
        <v/>
      </c>
    </row>
    <row r="120" spans="1:91" x14ac:dyDescent="0.25">
      <c r="A120" s="3" t="str">
        <f>IF(Списки!B116="","",Списки!B116)</f>
        <v>Ученик 115</v>
      </c>
      <c r="B120" s="4"/>
      <c r="C120" s="19" t="str">
        <f t="shared" si="18"/>
        <v/>
      </c>
      <c r="D120" s="19" t="str">
        <f>IF(COUNTBLANK(E120:AR120)=40,"",IF(C120&gt;='1'!$G$8,5,IF(C120&gt;='1'!$G$7,4,IF(C120&gt;='1'!$G$6,3,2))))</f>
        <v/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CH120" s="1" t="str">
        <f t="shared" si="19"/>
        <v/>
      </c>
      <c r="CI120" s="1" t="str">
        <f t="shared" si="20"/>
        <v/>
      </c>
      <c r="CJ120" s="1" t="str">
        <f t="shared" si="21"/>
        <v/>
      </c>
      <c r="CK120" s="1" t="str">
        <f t="shared" si="22"/>
        <v/>
      </c>
      <c r="CL120" s="1" t="str">
        <f t="shared" si="23"/>
        <v/>
      </c>
      <c r="CM120" s="1" t="str">
        <f t="shared" si="24"/>
        <v/>
      </c>
    </row>
    <row r="121" spans="1:91" x14ac:dyDescent="0.25">
      <c r="A121" s="3" t="str">
        <f>IF(Списки!B117="","",Списки!B117)</f>
        <v>Ученик 116</v>
      </c>
      <c r="B121" s="4"/>
      <c r="C121" s="19" t="str">
        <f t="shared" si="18"/>
        <v/>
      </c>
      <c r="D121" s="19" t="str">
        <f>IF(COUNTBLANK(E121:AR121)=40,"",IF(C121&gt;='1'!$G$8,5,IF(C121&gt;='1'!$G$7,4,IF(C121&gt;='1'!$G$6,3,2))))</f>
        <v/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CH121" s="1" t="str">
        <f t="shared" si="19"/>
        <v/>
      </c>
      <c r="CI121" s="1" t="str">
        <f t="shared" si="20"/>
        <v/>
      </c>
      <c r="CJ121" s="1" t="str">
        <f t="shared" si="21"/>
        <v/>
      </c>
      <c r="CK121" s="1" t="str">
        <f t="shared" si="22"/>
        <v/>
      </c>
      <c r="CL121" s="1" t="str">
        <f t="shared" si="23"/>
        <v/>
      </c>
      <c r="CM121" s="1" t="str">
        <f t="shared" si="24"/>
        <v/>
      </c>
    </row>
    <row r="122" spans="1:91" x14ac:dyDescent="0.25">
      <c r="A122" s="3" t="str">
        <f>IF(Списки!B118="","",Списки!B118)</f>
        <v>Ученик 117</v>
      </c>
      <c r="B122" s="4"/>
      <c r="C122" s="19" t="str">
        <f t="shared" si="18"/>
        <v/>
      </c>
      <c r="D122" s="19" t="str">
        <f>IF(COUNTBLANK(E122:AR122)=40,"",IF(C122&gt;='1'!$G$8,5,IF(C122&gt;='1'!$G$7,4,IF(C122&gt;='1'!$G$6,3,2))))</f>
        <v/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CH122" s="1" t="str">
        <f t="shared" si="19"/>
        <v/>
      </c>
      <c r="CI122" s="1" t="str">
        <f t="shared" si="20"/>
        <v/>
      </c>
      <c r="CJ122" s="1" t="str">
        <f t="shared" si="21"/>
        <v/>
      </c>
      <c r="CK122" s="1" t="str">
        <f t="shared" si="22"/>
        <v/>
      </c>
      <c r="CL122" s="1" t="str">
        <f t="shared" si="23"/>
        <v/>
      </c>
      <c r="CM122" s="1" t="str">
        <f t="shared" si="24"/>
        <v/>
      </c>
    </row>
    <row r="123" spans="1:91" x14ac:dyDescent="0.25">
      <c r="A123" s="3" t="str">
        <f>IF(Списки!B119="","",Списки!B119)</f>
        <v>Ученик 118</v>
      </c>
      <c r="B123" s="4"/>
      <c r="C123" s="19" t="str">
        <f t="shared" si="18"/>
        <v/>
      </c>
      <c r="D123" s="19" t="str">
        <f>IF(COUNTBLANK(E123:AR123)=40,"",IF(C123&gt;='1'!$G$8,5,IF(C123&gt;='1'!$G$7,4,IF(C123&gt;='1'!$G$6,3,2))))</f>
        <v/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CH123" s="1" t="str">
        <f t="shared" si="19"/>
        <v/>
      </c>
      <c r="CI123" s="1" t="str">
        <f t="shared" si="20"/>
        <v/>
      </c>
      <c r="CJ123" s="1" t="str">
        <f t="shared" si="21"/>
        <v/>
      </c>
      <c r="CK123" s="1" t="str">
        <f t="shared" si="22"/>
        <v/>
      </c>
      <c r="CL123" s="1" t="str">
        <f t="shared" si="23"/>
        <v/>
      </c>
      <c r="CM123" s="1" t="str">
        <f t="shared" si="24"/>
        <v/>
      </c>
    </row>
    <row r="124" spans="1:91" x14ac:dyDescent="0.25">
      <c r="A124" s="3" t="str">
        <f>IF(Списки!B120="","",Списки!B120)</f>
        <v>Ученик 119</v>
      </c>
      <c r="B124" s="4"/>
      <c r="C124" s="19" t="str">
        <f t="shared" si="18"/>
        <v/>
      </c>
      <c r="D124" s="19" t="str">
        <f>IF(COUNTBLANK(E124:AR124)=40,"",IF(C124&gt;='1'!$G$8,5,IF(C124&gt;='1'!$G$7,4,IF(C124&gt;='1'!$G$6,3,2))))</f>
        <v/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CH124" s="1" t="str">
        <f t="shared" si="19"/>
        <v/>
      </c>
      <c r="CI124" s="1" t="str">
        <f t="shared" si="20"/>
        <v/>
      </c>
      <c r="CJ124" s="1" t="str">
        <f t="shared" si="21"/>
        <v/>
      </c>
      <c r="CK124" s="1" t="str">
        <f t="shared" si="22"/>
        <v/>
      </c>
      <c r="CL124" s="1" t="str">
        <f t="shared" si="23"/>
        <v/>
      </c>
      <c r="CM124" s="1" t="str">
        <f t="shared" si="24"/>
        <v/>
      </c>
    </row>
    <row r="125" spans="1:91" x14ac:dyDescent="0.25">
      <c r="A125" s="3" t="str">
        <f>IF(Списки!B121="","",Списки!B121)</f>
        <v>Ученик 120</v>
      </c>
      <c r="B125" s="4"/>
      <c r="C125" s="19" t="str">
        <f t="shared" si="18"/>
        <v/>
      </c>
      <c r="D125" s="19" t="str">
        <f>IF(COUNTBLANK(E125:AR125)=40,"",IF(C125&gt;='1'!$G$8,5,IF(C125&gt;='1'!$G$7,4,IF(C125&gt;='1'!$G$6,3,2))))</f>
        <v/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CH125" s="1" t="str">
        <f t="shared" si="19"/>
        <v/>
      </c>
      <c r="CI125" s="1" t="str">
        <f t="shared" si="20"/>
        <v/>
      </c>
      <c r="CJ125" s="1" t="str">
        <f t="shared" si="21"/>
        <v/>
      </c>
      <c r="CK125" s="1" t="str">
        <f t="shared" si="22"/>
        <v/>
      </c>
      <c r="CL125" s="1" t="str">
        <f t="shared" si="23"/>
        <v/>
      </c>
      <c r="CM125" s="1" t="str">
        <f t="shared" si="24"/>
        <v/>
      </c>
    </row>
    <row r="126" spans="1:91" x14ac:dyDescent="0.25">
      <c r="A126" s="3" t="str">
        <f>IF(Списки!B122="","",Списки!B122)</f>
        <v>Ученик 121</v>
      </c>
      <c r="B126" s="4"/>
      <c r="C126" s="19" t="str">
        <f t="shared" si="18"/>
        <v/>
      </c>
      <c r="D126" s="19" t="str">
        <f>IF(COUNTBLANK(E126:AR126)=40,"",IF(C126&gt;='1'!$G$8,5,IF(C126&gt;='1'!$G$7,4,IF(C126&gt;='1'!$G$6,3,2))))</f>
        <v/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CH126" s="1" t="str">
        <f t="shared" si="19"/>
        <v/>
      </c>
      <c r="CI126" s="1" t="str">
        <f t="shared" si="20"/>
        <v/>
      </c>
      <c r="CJ126" s="1" t="str">
        <f t="shared" si="21"/>
        <v/>
      </c>
      <c r="CK126" s="1" t="str">
        <f t="shared" si="22"/>
        <v/>
      </c>
      <c r="CL126" s="1" t="str">
        <f t="shared" si="23"/>
        <v/>
      </c>
      <c r="CM126" s="1" t="str">
        <f t="shared" si="24"/>
        <v/>
      </c>
    </row>
    <row r="127" spans="1:91" x14ac:dyDescent="0.25">
      <c r="A127" s="3" t="str">
        <f>IF(Списки!B123="","",Списки!B123)</f>
        <v>Ученик 122</v>
      </c>
      <c r="B127" s="4"/>
      <c r="C127" s="19" t="str">
        <f t="shared" si="18"/>
        <v/>
      </c>
      <c r="D127" s="19" t="str">
        <f>IF(COUNTBLANK(E127:AR127)=40,"",IF(C127&gt;='1'!$G$8,5,IF(C127&gt;='1'!$G$7,4,IF(C127&gt;='1'!$G$6,3,2))))</f>
        <v/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CH127" s="1" t="str">
        <f t="shared" si="19"/>
        <v/>
      </c>
      <c r="CI127" s="1" t="str">
        <f t="shared" si="20"/>
        <v/>
      </c>
      <c r="CJ127" s="1" t="str">
        <f t="shared" si="21"/>
        <v/>
      </c>
      <c r="CK127" s="1" t="str">
        <f t="shared" si="22"/>
        <v/>
      </c>
      <c r="CL127" s="1" t="str">
        <f t="shared" si="23"/>
        <v/>
      </c>
      <c r="CM127" s="1" t="str">
        <f t="shared" si="24"/>
        <v/>
      </c>
    </row>
    <row r="128" spans="1:91" x14ac:dyDescent="0.25">
      <c r="A128" s="3" t="str">
        <f>IF(Списки!B124="","",Списки!B124)</f>
        <v>Ученик 123</v>
      </c>
      <c r="B128" s="4"/>
      <c r="C128" s="19" t="str">
        <f t="shared" si="18"/>
        <v/>
      </c>
      <c r="D128" s="19" t="str">
        <f>IF(COUNTBLANK(E128:AR128)=40,"",IF(C128&gt;='1'!$G$8,5,IF(C128&gt;='1'!$G$7,4,IF(C128&gt;='1'!$G$6,3,2))))</f>
        <v/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CH128" s="1" t="str">
        <f t="shared" si="19"/>
        <v/>
      </c>
      <c r="CI128" s="1" t="str">
        <f t="shared" si="20"/>
        <v/>
      </c>
      <c r="CJ128" s="1" t="str">
        <f t="shared" si="21"/>
        <v/>
      </c>
      <c r="CK128" s="1" t="str">
        <f t="shared" si="22"/>
        <v/>
      </c>
      <c r="CL128" s="1" t="str">
        <f t="shared" si="23"/>
        <v/>
      </c>
      <c r="CM128" s="1" t="str">
        <f t="shared" si="24"/>
        <v/>
      </c>
    </row>
    <row r="129" spans="1:92" x14ac:dyDescent="0.25">
      <c r="A129" s="3" t="str">
        <f>IF(Списки!B125="","",Списки!B125)</f>
        <v>Ученик 124</v>
      </c>
      <c r="B129" s="4"/>
      <c r="C129" s="19" t="str">
        <f t="shared" si="18"/>
        <v/>
      </c>
      <c r="D129" s="19" t="str">
        <f>IF(COUNTBLANK(E129:AR129)=40,"",IF(C129&gt;='1'!$G$8,5,IF(C129&gt;='1'!$G$7,4,IF(C129&gt;='1'!$G$6,3,2))))</f>
        <v/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CH129" s="1" t="str">
        <f t="shared" si="19"/>
        <v/>
      </c>
      <c r="CI129" s="1" t="str">
        <f t="shared" si="20"/>
        <v/>
      </c>
      <c r="CJ129" s="1" t="str">
        <f t="shared" si="21"/>
        <v/>
      </c>
      <c r="CK129" s="1" t="str">
        <f t="shared" si="22"/>
        <v/>
      </c>
      <c r="CL129" s="1" t="str">
        <f t="shared" si="23"/>
        <v/>
      </c>
      <c r="CM129" s="1" t="str">
        <f t="shared" si="24"/>
        <v/>
      </c>
    </row>
    <row r="130" spans="1:92" x14ac:dyDescent="0.25">
      <c r="A130" s="3" t="str">
        <f>IF(Списки!B126="","",Списки!B126)</f>
        <v>Ученик 125</v>
      </c>
      <c r="B130" s="4"/>
      <c r="C130" s="19" t="str">
        <f t="shared" si="18"/>
        <v/>
      </c>
      <c r="D130" s="19" t="str">
        <f>IF(COUNTBLANK(E130:AR130)=40,"",IF(C130&gt;='1'!$G$8,5,IF(C130&gt;='1'!$G$7,4,IF(C130&gt;='1'!$G$6,3,2))))</f>
        <v/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CH130" s="1" t="str">
        <f t="shared" si="19"/>
        <v/>
      </c>
      <c r="CI130" s="1" t="str">
        <f t="shared" si="20"/>
        <v/>
      </c>
      <c r="CJ130" s="1" t="str">
        <f t="shared" si="21"/>
        <v/>
      </c>
      <c r="CK130" s="1" t="str">
        <f t="shared" si="22"/>
        <v/>
      </c>
      <c r="CL130" s="1" t="str">
        <f t="shared" si="23"/>
        <v/>
      </c>
      <c r="CM130" s="1" t="str">
        <f t="shared" si="24"/>
        <v/>
      </c>
    </row>
    <row r="131" spans="1:92" x14ac:dyDescent="0.25">
      <c r="A131" s="3" t="str">
        <f>IF(Списки!B127="","",Списки!B127)</f>
        <v>Ученик 126</v>
      </c>
      <c r="B131" s="4"/>
      <c r="C131" s="19" t="str">
        <f t="shared" si="18"/>
        <v/>
      </c>
      <c r="D131" s="19" t="str">
        <f>IF(COUNTBLANK(E131:AR131)=40,"",IF(C131&gt;='1'!$G$8,5,IF(C131&gt;='1'!$G$7,4,IF(C131&gt;='1'!$G$6,3,2))))</f>
        <v/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CH131" s="1" t="str">
        <f t="shared" si="19"/>
        <v/>
      </c>
      <c r="CI131" s="1" t="str">
        <f t="shared" si="20"/>
        <v/>
      </c>
      <c r="CJ131" s="1" t="str">
        <f t="shared" si="21"/>
        <v/>
      </c>
      <c r="CK131" s="1" t="str">
        <f t="shared" si="22"/>
        <v/>
      </c>
      <c r="CL131" s="1" t="str">
        <f t="shared" si="23"/>
        <v/>
      </c>
      <c r="CM131" s="1" t="str">
        <f t="shared" si="24"/>
        <v/>
      </c>
    </row>
    <row r="132" spans="1:92" x14ac:dyDescent="0.25">
      <c r="A132" s="3" t="str">
        <f>IF(Списки!B128="","",Списки!B128)</f>
        <v>Ученик 127</v>
      </c>
      <c r="B132" s="4"/>
      <c r="C132" s="19" t="str">
        <f t="shared" si="18"/>
        <v/>
      </c>
      <c r="D132" s="19" t="str">
        <f>IF(COUNTBLANK(E132:AR132)=40,"",IF(C132&gt;='1'!$G$8,5,IF(C132&gt;='1'!$G$7,4,IF(C132&gt;='1'!$G$6,3,2))))</f>
        <v/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CH132" s="1" t="str">
        <f t="shared" si="19"/>
        <v/>
      </c>
      <c r="CI132" s="1" t="str">
        <f t="shared" si="20"/>
        <v/>
      </c>
      <c r="CJ132" s="1" t="str">
        <f t="shared" si="21"/>
        <v/>
      </c>
      <c r="CK132" s="1" t="str">
        <f t="shared" si="22"/>
        <v/>
      </c>
      <c r="CL132" s="1" t="str">
        <f t="shared" si="23"/>
        <v/>
      </c>
      <c r="CM132" s="1" t="str">
        <f t="shared" si="24"/>
        <v/>
      </c>
    </row>
    <row r="133" spans="1:92" x14ac:dyDescent="0.25">
      <c r="A133" s="3" t="str">
        <f>IF(Списки!B129="","",Списки!B129)</f>
        <v>Ученик 128</v>
      </c>
      <c r="B133" s="4"/>
      <c r="C133" s="19" t="str">
        <f t="shared" si="18"/>
        <v/>
      </c>
      <c r="D133" s="19" t="str">
        <f>IF(COUNTBLANK(E133:AR133)=40,"",IF(C133&gt;='1'!$G$8,5,IF(C133&gt;='1'!$G$7,4,IF(C133&gt;='1'!$G$6,3,2))))</f>
        <v/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CH133" s="1" t="str">
        <f t="shared" si="19"/>
        <v/>
      </c>
      <c r="CI133" s="1" t="str">
        <f t="shared" si="20"/>
        <v/>
      </c>
      <c r="CJ133" s="1" t="str">
        <f t="shared" si="21"/>
        <v/>
      </c>
      <c r="CK133" s="1" t="str">
        <f t="shared" si="22"/>
        <v/>
      </c>
      <c r="CL133" s="1" t="str">
        <f t="shared" si="23"/>
        <v/>
      </c>
      <c r="CM133" s="1" t="str">
        <f t="shared" si="24"/>
        <v/>
      </c>
    </row>
    <row r="134" spans="1:92" x14ac:dyDescent="0.25">
      <c r="A134" s="3" t="str">
        <f>IF(Списки!B130="","",Списки!B130)</f>
        <v>Ученик 129</v>
      </c>
      <c r="B134" s="4"/>
      <c r="C134" s="19" t="str">
        <f t="shared" si="18"/>
        <v/>
      </c>
      <c r="D134" s="19" t="str">
        <f>IF(COUNTBLANK(E134:AR134)=40,"",IF(C134&gt;='1'!$G$8,5,IF(C134&gt;='1'!$G$7,4,IF(C134&gt;='1'!$G$6,3,2))))</f>
        <v/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CH134" s="1" t="str">
        <f t="shared" ref="CH134" si="25">IF($C135="","",IF($C135=CH$4,CONCATENATE($A135,", "),""))</f>
        <v/>
      </c>
      <c r="CI134" s="1" t="str">
        <f t="shared" ref="CI134" si="26">IF($C135="","",IF($C135=CI$4,CONCATENATE($A135,", "),""))</f>
        <v/>
      </c>
      <c r="CJ134" s="1" t="str">
        <f t="shared" ref="CJ134" si="27">IF($D135="","",IF($D135=CJ$4,CONCATENATE($A135,", "),""))</f>
        <v/>
      </c>
      <c r="CK134" s="1" t="str">
        <f t="shared" ref="CK134" si="28">IF($D135="","",IF($D135=CK$4,CONCATENATE($A135,", "),""))</f>
        <v/>
      </c>
      <c r="CL134" s="1" t="str">
        <f t="shared" ref="CL134" si="29">IF($D135="","",IF($D135=CL$4,CONCATENATE($A135,", "),""))</f>
        <v/>
      </c>
      <c r="CM134" s="1" t="str">
        <f t="shared" ref="CM134" si="30">IF($D135="","",IF($D135=CM$4,CONCATENATE($A135,", "),""))</f>
        <v/>
      </c>
    </row>
    <row r="135" spans="1:92" x14ac:dyDescent="0.25">
      <c r="A135" s="3" t="str">
        <f>IF(Списки!B131="","",Списки!B131)</f>
        <v>Ученик 130</v>
      </c>
      <c r="B135" s="4"/>
      <c r="C135" s="19" t="str">
        <f t="shared" si="18"/>
        <v/>
      </c>
      <c r="D135" s="19" t="str">
        <f>IF(COUNTBLANK(E135:AR135)=40,"",IF(C135&gt;='1'!$G$8,5,IF(C135&gt;='1'!$G$7,4,IF(C135&gt;='1'!$G$6,3,2))))</f>
        <v/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</row>
    <row r="136" spans="1:92" x14ac:dyDescent="0.25">
      <c r="B136" s="4" t="s">
        <v>10</v>
      </c>
      <c r="C136" s="18" t="str">
        <f>IF(COUNTBLANK(C6:C135)=130,"",ROUND(AVERAGE(C6:C135),0))</f>
        <v/>
      </c>
      <c r="D136" s="18" t="str">
        <f t="shared" ref="D136" si="31">IF(COUNTBLANK(D6:D135)=130,"",ROUND(AVERAGE(D6:D135),0))</f>
        <v/>
      </c>
      <c r="E136" s="18" t="str">
        <f>IF(COUNTBLANK(E6:E135)=130,"",COUNTIF(E6:E135,0))</f>
        <v/>
      </c>
      <c r="F136" s="18" t="str">
        <f t="shared" ref="F136:AR136" si="32">IF(COUNTBLANK(F6:F135)=130,"",COUNTIF(F6:F135,0))</f>
        <v/>
      </c>
      <c r="G136" s="18" t="str">
        <f t="shared" si="32"/>
        <v/>
      </c>
      <c r="H136" s="18" t="str">
        <f t="shared" si="32"/>
        <v/>
      </c>
      <c r="I136" s="18" t="str">
        <f t="shared" si="32"/>
        <v/>
      </c>
      <c r="J136" s="18" t="str">
        <f t="shared" si="32"/>
        <v/>
      </c>
      <c r="K136" s="18" t="str">
        <f t="shared" si="32"/>
        <v/>
      </c>
      <c r="L136" s="18" t="str">
        <f t="shared" si="32"/>
        <v/>
      </c>
      <c r="M136" s="18" t="str">
        <f t="shared" si="32"/>
        <v/>
      </c>
      <c r="N136" s="18" t="str">
        <f t="shared" si="32"/>
        <v/>
      </c>
      <c r="O136" s="18" t="str">
        <f t="shared" si="32"/>
        <v/>
      </c>
      <c r="P136" s="18" t="str">
        <f t="shared" si="32"/>
        <v/>
      </c>
      <c r="Q136" s="18" t="str">
        <f t="shared" si="32"/>
        <v/>
      </c>
      <c r="R136" s="18" t="str">
        <f t="shared" si="32"/>
        <v/>
      </c>
      <c r="S136" s="18" t="str">
        <f t="shared" si="32"/>
        <v/>
      </c>
      <c r="T136" s="18" t="str">
        <f t="shared" si="32"/>
        <v/>
      </c>
      <c r="U136" s="18" t="str">
        <f t="shared" si="32"/>
        <v/>
      </c>
      <c r="V136" s="18" t="str">
        <f t="shared" si="32"/>
        <v/>
      </c>
      <c r="W136" s="18" t="str">
        <f t="shared" si="32"/>
        <v/>
      </c>
      <c r="X136" s="18" t="str">
        <f t="shared" si="32"/>
        <v/>
      </c>
      <c r="Y136" s="18" t="str">
        <f t="shared" si="32"/>
        <v/>
      </c>
      <c r="Z136" s="18" t="str">
        <f t="shared" si="32"/>
        <v/>
      </c>
      <c r="AA136" s="18" t="str">
        <f t="shared" si="32"/>
        <v/>
      </c>
      <c r="AB136" s="18" t="str">
        <f t="shared" si="32"/>
        <v/>
      </c>
      <c r="AC136" s="18" t="str">
        <f t="shared" si="32"/>
        <v/>
      </c>
      <c r="AD136" s="18" t="str">
        <f t="shared" si="32"/>
        <v/>
      </c>
      <c r="AE136" s="18" t="str">
        <f t="shared" si="32"/>
        <v/>
      </c>
      <c r="AF136" s="18" t="str">
        <f t="shared" si="32"/>
        <v/>
      </c>
      <c r="AG136" s="18" t="str">
        <f t="shared" si="32"/>
        <v/>
      </c>
      <c r="AH136" s="18" t="str">
        <f t="shared" si="32"/>
        <v/>
      </c>
      <c r="AI136" s="18" t="str">
        <f t="shared" si="32"/>
        <v/>
      </c>
      <c r="AJ136" s="18" t="str">
        <f t="shared" si="32"/>
        <v/>
      </c>
      <c r="AK136" s="18" t="str">
        <f t="shared" si="32"/>
        <v/>
      </c>
      <c r="AL136" s="18" t="str">
        <f t="shared" si="32"/>
        <v/>
      </c>
      <c r="AM136" s="18" t="str">
        <f t="shared" si="32"/>
        <v/>
      </c>
      <c r="AN136" s="18" t="str">
        <f t="shared" si="32"/>
        <v/>
      </c>
      <c r="AO136" s="18" t="str">
        <f t="shared" si="32"/>
        <v/>
      </c>
      <c r="AP136" s="18" t="str">
        <f t="shared" si="32"/>
        <v/>
      </c>
      <c r="AQ136" s="18" t="str">
        <f t="shared" si="32"/>
        <v/>
      </c>
      <c r="AR136" s="18" t="str">
        <f t="shared" si="32"/>
        <v/>
      </c>
      <c r="CH136" s="45" t="str">
        <f>IF(COUNTBLANK($C$6:$C$135)=130,"",CONCATENATE(CH5,CH6,CH7,CH8,CH9,CH10,CH11,CH12,CH13,CH14,CH15,CH16,CH17,CH18,CH19,CH20,CH21,CH22,CH23,CH24,CH25,CH26,CH27,CH28,CH29,CH30,CH31,CH32,CH33,CH34,CH35,CH36,CH37,CH38,CH39,CH40,CH41,CH42,CH43,CH44,CH45,CH46,CH47,CH48,CH49,CH50,CH51,CH52,CH53,CH54,CH55,CH56,CH57,CH58,CH59,CH60,CH61,CH62,CH63,CH64,CH65,CH66,CH67,CH68,CH69,CH70,CH71,CH72,CH73,CH74,CH75,CH76,CH77,CH78,CH79,CH80,CH81,CH82,CH83,CH84,CH85,CH86,CH87,CH88,CH89,CH90,CH91,CH92,CH93,CH94,CH95,CH96,CH97,CH98,CH99,CH100,CH101,CH102,CH103,CH104,CH105,CH106,CH107,CH108,CH109,CH110,CH111,CH112,CH113,CH114,CH115,CH116,CH117,CH118,CH119,CH120,CH121,CH122,CH123,CH124,CH125,CH126,CH127,CH128,CH129,CH130,CH131,CH132,CH133,CH134))</f>
        <v/>
      </c>
      <c r="CI136" s="45" t="str">
        <f t="shared" ref="CI136:CM136" si="33">IF(COUNTBLANK($C$6:$C$135)=130,"",CONCATENATE(CI5,CI6,CI7,CI8,CI9,CI10,CI11,CI12,CI13,CI14,CI15,CI16,CI17,CI18,CI19,CI20,CI21,CI22,CI23,CI24,CI25,CI26,CI27,CI28,CI29,CI30,CI31,CI32,CI33,CI34,CI35,CI36,CI37,CI38,CI39,CI40,CI41,CI42,CI43,CI44,CI45,CI46,CI47,CI48,CI49,CI50,CI51,CI52,CI53,CI54,CI55,CI56,CI57,CI58,CI59,CI60,CI61,CI62,CI63,CI64,CI65,CI66,CI67,CI68,CI69,CI70,CI71,CI72,CI73,CI74,CI75,CI76,CI77,CI78,CI79,CI80,CI81,CI82,CI83,CI84,CI85,CI86,CI87,CI88,CI89,CI90,CI91,CI92,CI93,CI94,CI95,CI96,CI97,CI98,CI99,CI100,CI101,CI102,CI103,CI104,CI105,CI106,CI107,CI108,CI109,CI110,CI111,CI112,CI113,CI114,CI115,CI116,CI117,CI118,CI119,CI120,CI121,CI122,CI123,CI124,CI125,CI126,CI127,CI128,CI129,CI130,CI131,CI132,CI133,CI134))</f>
        <v/>
      </c>
      <c r="CJ136" s="45" t="str">
        <f t="shared" si="33"/>
        <v/>
      </c>
      <c r="CK136" s="45" t="str">
        <f t="shared" si="33"/>
        <v/>
      </c>
      <c r="CL136" s="45" t="str">
        <f t="shared" si="33"/>
        <v/>
      </c>
      <c r="CM136" s="45" t="str">
        <f t="shared" si="33"/>
        <v/>
      </c>
      <c r="CN136" s="42"/>
    </row>
    <row r="137" spans="1:92" ht="15" customHeight="1" x14ac:dyDescent="0.25">
      <c r="C137" s="78"/>
      <c r="D137" s="78"/>
      <c r="E137" s="74" t="str">
        <f>IF(Списки!$I$11="","",Списки!$I$11)</f>
        <v/>
      </c>
      <c r="F137" s="74" t="str">
        <f>IF(Списки!$I$12="","",Списки!$I$12)</f>
        <v/>
      </c>
      <c r="G137" s="74" t="str">
        <f>IF(Списки!$I$13="","",Списки!$I$13)</f>
        <v/>
      </c>
      <c r="H137" s="74" t="str">
        <f>IF(Списки!$I$14="","",Списки!$I$14)</f>
        <v/>
      </c>
      <c r="I137" s="74" t="str">
        <f>IF(Списки!$I$15="","",Списки!$I$15)</f>
        <v/>
      </c>
      <c r="J137" s="74" t="str">
        <f>IF(Списки!$I$16="","",Списки!$I$16)</f>
        <v/>
      </c>
      <c r="K137" s="74" t="str">
        <f>IF(Списки!$I$17="","",Списки!$I$17)</f>
        <v/>
      </c>
      <c r="L137" s="74" t="str">
        <f>IF(Списки!$I$18="","",Списки!$I$18)</f>
        <v/>
      </c>
      <c r="M137" s="74" t="str">
        <f>IF(Списки!$I$19="","",Списки!$I$19)</f>
        <v/>
      </c>
      <c r="N137" s="74" t="str">
        <f>IF(Списки!$I$20="","",Списки!$I$20)</f>
        <v/>
      </c>
      <c r="O137" s="74" t="str">
        <f>IF(Списки!$I$21="","",Списки!$I$21)</f>
        <v/>
      </c>
      <c r="P137" s="74" t="str">
        <f>IF(Списки!$I$22="","",Списки!$I$22)</f>
        <v/>
      </c>
      <c r="Q137" s="74" t="str">
        <f>IF(Списки!$I$23="","",Списки!$I$23)</f>
        <v/>
      </c>
      <c r="R137" s="74" t="str">
        <f>IF(Списки!$I$24="","",Списки!$I$24)</f>
        <v/>
      </c>
      <c r="S137" s="74" t="str">
        <f>IF(Списки!$I$25="","",Списки!$I$25)</f>
        <v/>
      </c>
      <c r="T137" s="74" t="str">
        <f>IF(Списки!$I$26="","",Списки!$I$26)</f>
        <v/>
      </c>
      <c r="U137" s="74" t="str">
        <f>IF(Списки!$I$27="","",Списки!$I$27)</f>
        <v/>
      </c>
      <c r="V137" s="74" t="str">
        <f>IF(Списки!$I$28="","",Списки!$I$28)</f>
        <v/>
      </c>
      <c r="W137" s="74" t="str">
        <f>IF(Списки!$I$29="","",Списки!$I$29)</f>
        <v/>
      </c>
      <c r="X137" s="74" t="str">
        <f>IF(Списки!$I$30="","",Списки!$I$30)</f>
        <v/>
      </c>
      <c r="Y137" s="74" t="str">
        <f>IF(Списки!$I$31="","",Списки!$I$31)</f>
        <v/>
      </c>
      <c r="Z137" s="74" t="str">
        <f>IF(Списки!$I$32="","",Списки!$I$32)</f>
        <v/>
      </c>
      <c r="AA137" s="74" t="str">
        <f>IF(Списки!$I$33="","",Списки!$I$33)</f>
        <v/>
      </c>
      <c r="AB137" s="74" t="str">
        <f>IF(Списки!$I$34="","",Списки!$I$34)</f>
        <v/>
      </c>
      <c r="AC137" s="74" t="str">
        <f>IF(Списки!$I$35="","",Списки!$I$35)</f>
        <v/>
      </c>
      <c r="AD137" s="74" t="str">
        <f>IF(Списки!$I$36="","",Списки!$I$36)</f>
        <v/>
      </c>
      <c r="AE137" s="74" t="str">
        <f>IF(Списки!$I$37="","",Списки!$I$37)</f>
        <v/>
      </c>
      <c r="AF137" s="74" t="str">
        <f>IF(Списки!$I$38="","",Списки!$I$38)</f>
        <v/>
      </c>
      <c r="AG137" s="74" t="str">
        <f>IF(Списки!$I$39="","",Списки!$I$39)</f>
        <v/>
      </c>
      <c r="AH137" s="74" t="str">
        <f>IF(Списки!$I$40="","",Списки!$I$40)</f>
        <v/>
      </c>
      <c r="AI137" s="74" t="str">
        <f>IF(Списки!$I$41="","",Списки!$I$41)</f>
        <v/>
      </c>
      <c r="AJ137" s="74" t="str">
        <f>IF(Списки!$I$42="","",Списки!$I$42)</f>
        <v/>
      </c>
      <c r="AK137" s="74" t="str">
        <f>IF(Списки!$I$43="","",Списки!$I$43)</f>
        <v/>
      </c>
      <c r="AL137" s="74" t="str">
        <f>IF(Списки!$I$44="","",Списки!$I$44)</f>
        <v/>
      </c>
      <c r="AM137" s="74" t="str">
        <f>IF(Списки!$I$45="","",Списки!$I$45)</f>
        <v/>
      </c>
      <c r="AN137" s="74" t="str">
        <f>IF(Списки!$I$46="","",Списки!$I$46)</f>
        <v/>
      </c>
      <c r="AO137" s="74" t="str">
        <f>IF(Списки!$I$47="","",Списки!$I$47)</f>
        <v/>
      </c>
      <c r="AP137" s="74" t="str">
        <f>IF(Списки!$I$48="","",Списки!$I$48)</f>
        <v/>
      </c>
      <c r="AQ137" s="74" t="str">
        <f>IF(Списки!$I$49="","",Списки!$I$49)</f>
        <v/>
      </c>
      <c r="AR137" s="74" t="str">
        <f>IF(Списки!$I$50="","",Списки!$I$50)</f>
        <v/>
      </c>
    </row>
    <row r="138" spans="1:92" x14ac:dyDescent="0.25">
      <c r="A138" s="5" t="s">
        <v>7</v>
      </c>
      <c r="B138" s="6">
        <f>COUNTIF($D$6:$D$135,2)</f>
        <v>0</v>
      </c>
      <c r="C138" s="78"/>
      <c r="D138" s="78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</row>
    <row r="139" spans="1:92" x14ac:dyDescent="0.25">
      <c r="A139" s="5" t="s">
        <v>8</v>
      </c>
      <c r="B139" s="6">
        <f>COUNTIF($D$6:$D$135,3)</f>
        <v>0</v>
      </c>
      <c r="C139" s="78"/>
      <c r="D139" s="78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</row>
    <row r="140" spans="1:92" x14ac:dyDescent="0.25">
      <c r="A140" s="5" t="s">
        <v>9</v>
      </c>
      <c r="B140" s="6">
        <f>COUNTIF($D$6:$D$135,4)</f>
        <v>0</v>
      </c>
      <c r="C140" s="78"/>
      <c r="D140" s="78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</row>
    <row r="141" spans="1:92" x14ac:dyDescent="0.25">
      <c r="A141" s="5" t="s">
        <v>6</v>
      </c>
      <c r="B141" s="6">
        <f>COUNTIF($D$6:$D$135,5)</f>
        <v>0</v>
      </c>
      <c r="C141" s="78"/>
      <c r="D141" s="78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</row>
    <row r="142" spans="1:92" x14ac:dyDescent="0.25">
      <c r="C142" s="78"/>
      <c r="D142" s="78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</row>
    <row r="143" spans="1:92" x14ac:dyDescent="0.25">
      <c r="A143" s="79"/>
      <c r="B143" s="80"/>
      <c r="C143" s="78"/>
      <c r="D143" s="78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</row>
    <row r="144" spans="1:92" x14ac:dyDescent="0.25">
      <c r="C144" s="78"/>
      <c r="D144" s="78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</row>
    <row r="145" spans="3:44" x14ac:dyDescent="0.25">
      <c r="C145" s="78"/>
      <c r="D145" s="78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</row>
    <row r="146" spans="3:44" x14ac:dyDescent="0.25">
      <c r="C146" s="78"/>
      <c r="D146" s="78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</row>
    <row r="147" spans="3:44" x14ac:dyDescent="0.25">
      <c r="C147" s="78"/>
      <c r="D147" s="78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</row>
    <row r="148" spans="3:44" x14ac:dyDescent="0.25">
      <c r="C148" s="78"/>
      <c r="D148" s="78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</row>
    <row r="149" spans="3:44" x14ac:dyDescent="0.25">
      <c r="C149" s="78"/>
      <c r="D149" s="78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</row>
    <row r="150" spans="3:44" x14ac:dyDescent="0.25">
      <c r="C150" s="78"/>
      <c r="D150" s="78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</row>
    <row r="151" spans="3:44" x14ac:dyDescent="0.25">
      <c r="C151" s="78"/>
      <c r="D151" s="78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</row>
    <row r="152" spans="3:44" x14ac:dyDescent="0.25">
      <c r="C152" s="78"/>
      <c r="D152" s="78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</row>
    <row r="153" spans="3:44" x14ac:dyDescent="0.25">
      <c r="C153" s="78"/>
      <c r="D153" s="78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</row>
    <row r="154" spans="3:44" x14ac:dyDescent="0.25">
      <c r="C154" s="78"/>
      <c r="D154" s="78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</row>
    <row r="155" spans="3:44" ht="81.75" customHeight="1" x14ac:dyDescent="0.25">
      <c r="C155" s="78"/>
      <c r="D155" s="78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</row>
    <row r="156" spans="3:44" ht="25.5" customHeight="1" x14ac:dyDescent="0.25">
      <c r="C156" s="78"/>
      <c r="D156" s="78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</row>
    <row r="157" spans="3:44" s="40" customFormat="1" x14ac:dyDescent="0.25">
      <c r="E157" s="40" t="str">
        <f>E5</f>
        <v/>
      </c>
      <c r="F157" s="40" t="str">
        <f t="shared" ref="F157:AR157" si="34">F5</f>
        <v/>
      </c>
      <c r="G157" s="40" t="str">
        <f t="shared" si="34"/>
        <v/>
      </c>
      <c r="H157" s="40" t="str">
        <f t="shared" si="34"/>
        <v/>
      </c>
      <c r="I157" s="40" t="str">
        <f t="shared" si="34"/>
        <v/>
      </c>
      <c r="J157" s="40" t="str">
        <f t="shared" si="34"/>
        <v/>
      </c>
      <c r="K157" s="40" t="str">
        <f t="shared" si="34"/>
        <v/>
      </c>
      <c r="L157" s="40" t="str">
        <f t="shared" si="34"/>
        <v/>
      </c>
      <c r="M157" s="40" t="str">
        <f t="shared" si="34"/>
        <v/>
      </c>
      <c r="N157" s="40" t="str">
        <f t="shared" si="34"/>
        <v/>
      </c>
      <c r="O157" s="40" t="str">
        <f t="shared" si="34"/>
        <v/>
      </c>
      <c r="P157" s="40" t="str">
        <f t="shared" si="34"/>
        <v/>
      </c>
      <c r="Q157" s="40" t="str">
        <f t="shared" si="34"/>
        <v/>
      </c>
      <c r="R157" s="40" t="str">
        <f t="shared" si="34"/>
        <v/>
      </c>
      <c r="S157" s="40" t="str">
        <f t="shared" si="34"/>
        <v/>
      </c>
      <c r="T157" s="40" t="str">
        <f t="shared" si="34"/>
        <v/>
      </c>
      <c r="U157" s="40" t="str">
        <f t="shared" si="34"/>
        <v/>
      </c>
      <c r="V157" s="40" t="str">
        <f t="shared" si="34"/>
        <v/>
      </c>
      <c r="W157" s="40" t="str">
        <f t="shared" si="34"/>
        <v/>
      </c>
      <c r="X157" s="40" t="str">
        <f t="shared" si="34"/>
        <v/>
      </c>
      <c r="Y157" s="40" t="str">
        <f t="shared" si="34"/>
        <v/>
      </c>
      <c r="Z157" s="40" t="str">
        <f t="shared" si="34"/>
        <v/>
      </c>
      <c r="AA157" s="40" t="str">
        <f t="shared" si="34"/>
        <v/>
      </c>
      <c r="AB157" s="40" t="str">
        <f t="shared" si="34"/>
        <v/>
      </c>
      <c r="AC157" s="40" t="str">
        <f t="shared" si="34"/>
        <v/>
      </c>
      <c r="AD157" s="40" t="str">
        <f t="shared" si="34"/>
        <v/>
      </c>
      <c r="AE157" s="40" t="str">
        <f t="shared" si="34"/>
        <v/>
      </c>
      <c r="AF157" s="40" t="str">
        <f t="shared" si="34"/>
        <v/>
      </c>
      <c r="AG157" s="40" t="str">
        <f t="shared" si="34"/>
        <v/>
      </c>
      <c r="AH157" s="40" t="str">
        <f t="shared" si="34"/>
        <v/>
      </c>
      <c r="AI157" s="40" t="str">
        <f t="shared" si="34"/>
        <v/>
      </c>
      <c r="AJ157" s="40" t="str">
        <f t="shared" si="34"/>
        <v/>
      </c>
      <c r="AK157" s="40" t="str">
        <f t="shared" si="34"/>
        <v/>
      </c>
      <c r="AL157" s="40" t="str">
        <f t="shared" si="34"/>
        <v/>
      </c>
      <c r="AM157" s="40" t="str">
        <f t="shared" si="34"/>
        <v/>
      </c>
      <c r="AN157" s="40" t="str">
        <f t="shared" si="34"/>
        <v/>
      </c>
      <c r="AO157" s="40" t="str">
        <f t="shared" si="34"/>
        <v/>
      </c>
      <c r="AP157" s="40" t="str">
        <f t="shared" si="34"/>
        <v/>
      </c>
      <c r="AQ157" s="40" t="str">
        <f t="shared" si="34"/>
        <v/>
      </c>
      <c r="AR157" s="40" t="str">
        <f t="shared" si="34"/>
        <v/>
      </c>
    </row>
    <row r="158" spans="3:44" s="40" customFormat="1" x14ac:dyDescent="0.25">
      <c r="E158" s="40" t="str">
        <f>E136</f>
        <v/>
      </c>
      <c r="F158" s="40" t="str">
        <f t="shared" ref="F158:AR158" si="35">F136</f>
        <v/>
      </c>
      <c r="G158" s="40" t="str">
        <f t="shared" si="35"/>
        <v/>
      </c>
      <c r="H158" s="40" t="str">
        <f t="shared" si="35"/>
        <v/>
      </c>
      <c r="I158" s="40" t="str">
        <f t="shared" si="35"/>
        <v/>
      </c>
      <c r="J158" s="40" t="str">
        <f t="shared" si="35"/>
        <v/>
      </c>
      <c r="K158" s="40" t="str">
        <f t="shared" si="35"/>
        <v/>
      </c>
      <c r="L158" s="40" t="str">
        <f t="shared" si="35"/>
        <v/>
      </c>
      <c r="M158" s="40" t="str">
        <f t="shared" si="35"/>
        <v/>
      </c>
      <c r="N158" s="40" t="str">
        <f t="shared" si="35"/>
        <v/>
      </c>
      <c r="O158" s="40" t="str">
        <f t="shared" si="35"/>
        <v/>
      </c>
      <c r="P158" s="40" t="str">
        <f t="shared" si="35"/>
        <v/>
      </c>
      <c r="Q158" s="40" t="str">
        <f t="shared" si="35"/>
        <v/>
      </c>
      <c r="R158" s="40" t="str">
        <f t="shared" si="35"/>
        <v/>
      </c>
      <c r="S158" s="40" t="str">
        <f t="shared" si="35"/>
        <v/>
      </c>
      <c r="T158" s="40" t="str">
        <f t="shared" si="35"/>
        <v/>
      </c>
      <c r="U158" s="40" t="str">
        <f t="shared" si="35"/>
        <v/>
      </c>
      <c r="V158" s="40" t="str">
        <f t="shared" si="35"/>
        <v/>
      </c>
      <c r="W158" s="40" t="str">
        <f t="shared" si="35"/>
        <v/>
      </c>
      <c r="X158" s="40" t="str">
        <f t="shared" si="35"/>
        <v/>
      </c>
      <c r="Y158" s="40" t="str">
        <f t="shared" si="35"/>
        <v/>
      </c>
      <c r="Z158" s="40" t="str">
        <f t="shared" si="35"/>
        <v/>
      </c>
      <c r="AA158" s="40" t="str">
        <f t="shared" si="35"/>
        <v/>
      </c>
      <c r="AB158" s="40" t="str">
        <f t="shared" si="35"/>
        <v/>
      </c>
      <c r="AC158" s="40" t="str">
        <f t="shared" si="35"/>
        <v/>
      </c>
      <c r="AD158" s="40" t="str">
        <f t="shared" si="35"/>
        <v/>
      </c>
      <c r="AE158" s="40" t="str">
        <f t="shared" si="35"/>
        <v/>
      </c>
      <c r="AF158" s="40" t="str">
        <f t="shared" si="35"/>
        <v/>
      </c>
      <c r="AG158" s="40" t="str">
        <f t="shared" si="35"/>
        <v/>
      </c>
      <c r="AH158" s="40" t="str">
        <f t="shared" si="35"/>
        <v/>
      </c>
      <c r="AI158" s="40" t="str">
        <f t="shared" si="35"/>
        <v/>
      </c>
      <c r="AJ158" s="40" t="str">
        <f t="shared" si="35"/>
        <v/>
      </c>
      <c r="AK158" s="40" t="str">
        <f t="shared" si="35"/>
        <v/>
      </c>
      <c r="AL158" s="40" t="str">
        <f t="shared" si="35"/>
        <v/>
      </c>
      <c r="AM158" s="40" t="str">
        <f t="shared" si="35"/>
        <v/>
      </c>
      <c r="AN158" s="40" t="str">
        <f t="shared" si="35"/>
        <v/>
      </c>
      <c r="AO158" s="40" t="str">
        <f t="shared" si="35"/>
        <v/>
      </c>
      <c r="AP158" s="40" t="str">
        <f t="shared" si="35"/>
        <v/>
      </c>
      <c r="AQ158" s="40" t="str">
        <f t="shared" si="35"/>
        <v/>
      </c>
      <c r="AR158" s="40" t="str">
        <f t="shared" si="35"/>
        <v/>
      </c>
    </row>
  </sheetData>
  <sheetProtection algorithmName="SHA-512" hashValue="it8Y6+Ee9jCUHoQxbuv0bFidKlsOFYO9ZAFJfCgLPRzol7rlYNfy4nP3GJSV3QQ4Q8jfjfHH6GqHYJsSpD6O3A==" saltValue="pcCZG10ajDW/Oe56/7REXA==" spinCount="100000" sheet="1" objects="1" scenarios="1" formatRows="0"/>
  <mergeCells count="53">
    <mergeCell ref="A3:AI3"/>
    <mergeCell ref="AI137:AI156"/>
    <mergeCell ref="AJ137:AJ156"/>
    <mergeCell ref="AQ137:AQ156"/>
    <mergeCell ref="AR137:AR156"/>
    <mergeCell ref="E4:AR4"/>
    <mergeCell ref="AL137:AL156"/>
    <mergeCell ref="AM137:AM156"/>
    <mergeCell ref="AN137:AN156"/>
    <mergeCell ref="AO137:AO156"/>
    <mergeCell ref="AP137:AP156"/>
    <mergeCell ref="G137:G156"/>
    <mergeCell ref="H137:H156"/>
    <mergeCell ref="I137:I156"/>
    <mergeCell ref="J137:J156"/>
    <mergeCell ref="K137:K156"/>
    <mergeCell ref="AK137:AK156"/>
    <mergeCell ref="A1:F1"/>
    <mergeCell ref="G1:L1"/>
    <mergeCell ref="M1:N1"/>
    <mergeCell ref="O1:AI1"/>
    <mergeCell ref="D137:D156"/>
    <mergeCell ref="E137:E156"/>
    <mergeCell ref="AD137:AD156"/>
    <mergeCell ref="AE137:AE156"/>
    <mergeCell ref="AF137:AF156"/>
    <mergeCell ref="AG137:AG156"/>
    <mergeCell ref="AH137:AH156"/>
    <mergeCell ref="A143:B143"/>
    <mergeCell ref="X137:X156"/>
    <mergeCell ref="C137:C156"/>
    <mergeCell ref="F137:F156"/>
    <mergeCell ref="L137:L156"/>
    <mergeCell ref="M137:M156"/>
    <mergeCell ref="N137:N156"/>
    <mergeCell ref="O137:O156"/>
    <mergeCell ref="P137:P156"/>
    <mergeCell ref="AT17:BM17"/>
    <mergeCell ref="AT18:BM18"/>
    <mergeCell ref="AT19:BM19"/>
    <mergeCell ref="AT20:BM20"/>
    <mergeCell ref="Q137:Q156"/>
    <mergeCell ref="U137:U156"/>
    <mergeCell ref="V137:V156"/>
    <mergeCell ref="W137:W156"/>
    <mergeCell ref="S137:S156"/>
    <mergeCell ref="T137:T156"/>
    <mergeCell ref="AC137:AC156"/>
    <mergeCell ref="AB137:AB156"/>
    <mergeCell ref="R137:R156"/>
    <mergeCell ref="Y137:Y156"/>
    <mergeCell ref="Z137:Z156"/>
    <mergeCell ref="AA137:AA156"/>
  </mergeCells>
  <conditionalFormatting sqref="D6:D136">
    <cfRule type="cellIs" dxfId="9" priority="10" operator="equal">
      <formula>5</formula>
    </cfRule>
    <cfRule type="cellIs" dxfId="8" priority="11" operator="equal">
      <formula>4</formula>
    </cfRule>
    <cfRule type="cellIs" dxfId="7" priority="12" operator="equal">
      <formula>3</formula>
    </cfRule>
    <cfRule type="cellIs" dxfId="6" priority="13" operator="equal">
      <formula>2</formula>
    </cfRule>
  </conditionalFormatting>
  <conditionalFormatting sqref="E136:AR13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:B141">
    <cfRule type="dataBar" priority="8">
      <dataBar>
        <cfvo type="min"/>
        <cfvo type="max"/>
        <color rgb="FF008AEF"/>
      </dataBar>
    </cfRule>
  </conditionalFormatting>
  <conditionalFormatting sqref="E5:E135">
    <cfRule type="expression" dxfId="5" priority="6">
      <formula>$E$5=""</formula>
    </cfRule>
  </conditionalFormatting>
  <conditionalFormatting sqref="F5:F135">
    <cfRule type="expression" dxfId="4" priority="5">
      <formula>$F$5=""</formula>
    </cfRule>
  </conditionalFormatting>
  <conditionalFormatting sqref="G5:G135">
    <cfRule type="expression" dxfId="3" priority="4">
      <formula>$G$5=""</formula>
    </cfRule>
  </conditionalFormatting>
  <conditionalFormatting sqref="H5:AR135">
    <cfRule type="expression" dxfId="2" priority="3">
      <formula>H$5=""</formula>
    </cfRule>
  </conditionalFormatting>
  <conditionalFormatting sqref="C136:AR136">
    <cfRule type="containsBlanks" dxfId="1" priority="2">
      <formula>LEN(TRIM(C136))=0</formula>
    </cfRule>
  </conditionalFormatting>
  <conditionalFormatting sqref="C137:AR156">
    <cfRule type="containsBlanks" dxfId="0" priority="1">
      <formula>LEN(TRIM(C137))=0</formula>
    </cfRule>
  </conditionalFormatting>
  <dataValidations count="1">
    <dataValidation type="list" allowBlank="1" showInputMessage="1" showErrorMessage="1" sqref="B6:B135">
      <formula1>ВарФиз</formula1>
    </dataValidation>
  </dataValidations>
  <pageMargins left="0.70866141732283472" right="0.70866141732283472" top="0.35433070866141736" bottom="0.35433070866141736" header="0.11811023622047245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0">
        <x14:dataValidation type="whole" allowBlank="1" showInputMessage="1" showErrorMessage="1">
          <x14:formula1>
            <xm:f>0</xm:f>
          </x14:formula1>
          <x14:formula2>
            <xm:f>Списки!$F$11</xm:f>
          </x14:formula2>
          <xm:sqref>E6:E135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Списки!$F$12</xm:f>
          </x14:formula2>
          <xm:sqref>F6:F135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Списки!$F$13</xm:f>
          </x14:formula2>
          <xm:sqref>G6:G135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Списки!$F$14</xm:f>
          </x14:formula2>
          <xm:sqref>H6:H135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Списки!$F$15</xm:f>
          </x14:formula2>
          <xm:sqref>I6:I135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Списки!$F$16</xm:f>
          </x14:formula2>
          <xm:sqref>J6:J135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Списки!$F$17</xm:f>
          </x14:formula2>
          <xm:sqref>K6:K135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Списки!$F$18</xm:f>
          </x14:formula2>
          <xm:sqref>L6:L135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Списки!$F$19</xm:f>
          </x14:formula2>
          <xm:sqref>M6:M135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Списки!$F$20</xm:f>
          </x14:formula2>
          <xm:sqref>N6:N135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Списки!$F$21</xm:f>
          </x14:formula2>
          <xm:sqref>O6:O135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Списки!$F$22</xm:f>
          </x14:formula2>
          <xm:sqref>P6:P135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Списки!$F$23</xm:f>
          </x14:formula2>
          <xm:sqref>Q6:Q135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Списки!$F$24</xm:f>
          </x14:formula2>
          <xm:sqref>R6:R135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Списки!$F$25</xm:f>
          </x14:formula2>
          <xm:sqref>S6:S135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Списки!$F$26</xm:f>
          </x14:formula2>
          <xm:sqref>T6:T135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Списки!$F$27</xm:f>
          </x14:formula2>
          <xm:sqref>U6:U135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Списки!$F$28</xm:f>
          </x14:formula2>
          <xm:sqref>V6:V135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Списки!$F$29</xm:f>
          </x14:formula2>
          <xm:sqref>W6:W135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Списки!$F$30</xm:f>
          </x14:formula2>
          <xm:sqref>X6:X135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Списки!$F$31</xm:f>
          </x14:formula2>
          <xm:sqref>Y6:Y135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Списки!$F$32</xm:f>
          </x14:formula2>
          <xm:sqref>Z6:Z135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Списки!$F$33</xm:f>
          </x14:formula2>
          <xm:sqref>AA6:AA135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Списки!$F$34</xm:f>
          </x14:formula2>
          <xm:sqref>AB6:AB135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Списки!$F$35</xm:f>
          </x14:formula2>
          <xm:sqref>AC6:AC135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Списки!$F$36</xm:f>
          </x14:formula2>
          <xm:sqref>AD6:AD135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Списки!$F$37</xm:f>
          </x14:formula2>
          <xm:sqref>AE6:AE135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Списки!$F$38</xm:f>
          </x14:formula2>
          <xm:sqref>AF6:AF135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Списки!$F$39</xm:f>
          </x14:formula2>
          <xm:sqref>AG6:AG135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Списки!$F$40</xm:f>
          </x14:formula2>
          <xm:sqref>AH6:AH135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Списки!$F$41</xm:f>
          </x14:formula2>
          <xm:sqref>AI6:AI135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Списки!$F$42</xm:f>
          </x14:formula2>
          <xm:sqref>AJ6:AJ135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Списки!$F$43</xm:f>
          </x14:formula2>
          <xm:sqref>AK6:AK135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Списки!$F$44</xm:f>
          </x14:formula2>
          <xm:sqref>AL6:AL135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Списки!$F$45</xm:f>
          </x14:formula2>
          <xm:sqref>AM6:AM135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Списки!$F$46</xm:f>
          </x14:formula2>
          <xm:sqref>AN6:AN135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Списки!$F$47</xm:f>
          </x14:formula2>
          <xm:sqref>AO6:AO135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Списки!$F$48</xm:f>
          </x14:formula2>
          <xm:sqref>AP6:AP135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Списки!$F$49</xm:f>
          </x14:formula2>
          <xm:sqref>AQ6:AQ135</xm:sqref>
        </x14:dataValidation>
        <x14:dataValidation type="whole" allowBlank="1" showInputMessage="1" showErrorMessage="1">
          <x14:formula1>
            <xm:f>0</xm:f>
          </x14:formula1>
          <x14:formula2>
            <xm:f>Списки!$F$50</xm:f>
          </x14:formula2>
          <xm:sqref>AR6:AR135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9"/>
  <sheetViews>
    <sheetView zoomScale="60" zoomScaleNormal="60" workbookViewId="0">
      <selection activeCell="D2" sqref="D2:P2"/>
    </sheetView>
  </sheetViews>
  <sheetFormatPr defaultRowHeight="28.5" customHeight="1" x14ac:dyDescent="0.25"/>
  <cols>
    <col min="1" max="6" width="5" style="1" customWidth="1"/>
    <col min="7" max="8" width="5.28515625" style="1" customWidth="1"/>
    <col min="9" max="10" width="7" style="1" customWidth="1"/>
    <col min="11" max="11" width="4.7109375" style="1" customWidth="1"/>
    <col min="12" max="12" width="3.85546875" style="1" customWidth="1"/>
    <col min="13" max="13" width="1.85546875" style="1" customWidth="1"/>
    <col min="14" max="14" width="4.42578125" style="1" customWidth="1"/>
    <col min="15" max="16" width="5.85546875" style="1" customWidth="1"/>
    <col min="17" max="24" width="5.140625" style="1" customWidth="1"/>
    <col min="25" max="25" width="4.5703125" style="1" customWidth="1"/>
    <col min="26" max="30" width="5.140625" style="1" customWidth="1"/>
    <col min="31" max="32" width="3.42578125" style="1" customWidth="1"/>
    <col min="33" max="57" width="5.7109375" style="1" customWidth="1"/>
    <col min="58" max="62" width="1.7109375" style="1" customWidth="1"/>
    <col min="63" max="63" width="3.42578125" style="1" customWidth="1"/>
    <col min="64" max="66" width="1.7109375" style="1" customWidth="1"/>
    <col min="67" max="72" width="5.7109375" style="1" customWidth="1"/>
    <col min="73" max="16384" width="9.140625" style="1"/>
  </cols>
  <sheetData>
    <row r="1" spans="1:72" ht="28.5" customHeight="1" x14ac:dyDescent="0.2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91" t="s">
        <v>24</v>
      </c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88" t="s">
        <v>211</v>
      </c>
      <c r="AH1" s="89"/>
      <c r="AI1" s="89"/>
      <c r="AJ1" s="89"/>
      <c r="AK1" s="89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</row>
    <row r="2" spans="1:72" ht="52.5" customHeight="1" x14ac:dyDescent="0.25">
      <c r="A2" s="115" t="s">
        <v>65</v>
      </c>
      <c r="B2" s="115"/>
      <c r="C2" s="115"/>
      <c r="D2" s="116">
        <f>Списки!G6</f>
        <v>0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8"/>
      <c r="Q2" s="90" t="str">
        <f>Таблица!AT20</f>
        <v/>
      </c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42" t="str">
        <f>Таблица!E5</f>
        <v/>
      </c>
      <c r="AH2" s="42" t="str">
        <f>Таблица!F5</f>
        <v/>
      </c>
      <c r="AI2" s="42" t="str">
        <f>Таблица!G5</f>
        <v/>
      </c>
      <c r="AJ2" s="42" t="str">
        <f>Таблица!H5</f>
        <v/>
      </c>
      <c r="AK2" s="42" t="str">
        <f>Таблица!I5</f>
        <v/>
      </c>
      <c r="AL2" s="42" t="str">
        <f>Таблица!J5</f>
        <v/>
      </c>
      <c r="AM2" s="42" t="str">
        <f>Таблица!K5</f>
        <v/>
      </c>
      <c r="AN2" s="42" t="str">
        <f>Таблица!L5</f>
        <v/>
      </c>
      <c r="AO2" s="42" t="str">
        <f>Таблица!M5</f>
        <v/>
      </c>
      <c r="AP2" s="42" t="str">
        <f>Таблица!N5</f>
        <v/>
      </c>
      <c r="AQ2" s="42" t="str">
        <f>Таблица!O5</f>
        <v/>
      </c>
      <c r="AR2" s="42" t="str">
        <f>Таблица!P5</f>
        <v/>
      </c>
      <c r="AS2" s="42" t="str">
        <f>Таблица!Q5</f>
        <v/>
      </c>
      <c r="AT2" s="42" t="str">
        <f>Таблица!R5</f>
        <v/>
      </c>
      <c r="AU2" s="42" t="str">
        <f>Таблица!S5</f>
        <v/>
      </c>
      <c r="AV2" s="42" t="str">
        <f>Таблица!T5</f>
        <v/>
      </c>
      <c r="AW2" s="42" t="str">
        <f>Таблица!U5</f>
        <v/>
      </c>
      <c r="AX2" s="42" t="str">
        <f>Таблица!V5</f>
        <v/>
      </c>
      <c r="AY2" s="42" t="str">
        <f>Таблица!W5</f>
        <v/>
      </c>
      <c r="AZ2" s="42" t="str">
        <f>Таблица!X5</f>
        <v/>
      </c>
      <c r="BA2" s="42" t="str">
        <f>Таблица!Y5</f>
        <v/>
      </c>
      <c r="BB2" s="42" t="str">
        <f>Таблица!Z5</f>
        <v/>
      </c>
      <c r="BC2" s="42" t="str">
        <f>Таблица!AA5</f>
        <v/>
      </c>
      <c r="BD2" s="42" t="str">
        <f>Таблица!AB5</f>
        <v/>
      </c>
      <c r="BE2" s="42" t="str">
        <f>Таблица!AC5</f>
        <v/>
      </c>
      <c r="BF2" s="42" t="str">
        <f>Таблица!AD5</f>
        <v/>
      </c>
      <c r="BG2" s="42" t="str">
        <f>Таблица!AE5</f>
        <v/>
      </c>
      <c r="BH2" s="42" t="str">
        <f>Таблица!AF5</f>
        <v/>
      </c>
      <c r="BI2" s="42" t="str">
        <f>Таблица!AG5</f>
        <v/>
      </c>
      <c r="BJ2" s="42" t="str">
        <f>Таблица!AH5</f>
        <v/>
      </c>
      <c r="BK2" s="42" t="str">
        <f>Таблица!AI5</f>
        <v/>
      </c>
      <c r="BL2" s="42" t="str">
        <f>Таблица!AJ5</f>
        <v/>
      </c>
      <c r="BM2" s="42" t="str">
        <f>Таблица!AK5</f>
        <v/>
      </c>
      <c r="BN2" s="42" t="str">
        <f>Таблица!AL5</f>
        <v/>
      </c>
      <c r="BO2" s="42" t="str">
        <f>Таблица!AM5</f>
        <v/>
      </c>
      <c r="BP2" s="42" t="str">
        <f>Таблица!AN5</f>
        <v/>
      </c>
      <c r="BQ2" s="42" t="str">
        <f>Таблица!AO5</f>
        <v/>
      </c>
      <c r="BR2" s="42" t="str">
        <f>Таблица!AP5</f>
        <v/>
      </c>
      <c r="BS2" s="42" t="str">
        <f>Таблица!AQ5</f>
        <v/>
      </c>
      <c r="BT2" s="42" t="str">
        <f>Таблица!AR5</f>
        <v/>
      </c>
    </row>
    <row r="3" spans="1:72" ht="28.5" customHeight="1" x14ac:dyDescent="0.25">
      <c r="A3" s="110" t="s">
        <v>40</v>
      </c>
      <c r="B3" s="110"/>
      <c r="C3" s="110"/>
      <c r="D3" s="112" t="str">
        <f>IF(Списки!G5="","",Списки!G5)</f>
        <v/>
      </c>
      <c r="E3" s="112"/>
      <c r="F3" s="112"/>
      <c r="G3" s="112"/>
      <c r="H3" s="112"/>
      <c r="I3" s="84" t="s">
        <v>17</v>
      </c>
      <c r="J3" s="84"/>
      <c r="K3" s="84"/>
      <c r="L3" s="84"/>
      <c r="M3" s="92">
        <f>(E8+E9)/G6</f>
        <v>0</v>
      </c>
      <c r="N3" s="92"/>
      <c r="O3" s="92"/>
      <c r="P3" s="92"/>
      <c r="Q3" s="91" t="s">
        <v>79</v>
      </c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43" t="str">
        <f>IF(AG4="","",AG4/$G$6)</f>
        <v/>
      </c>
      <c r="AH3" s="43" t="str">
        <f t="shared" ref="AH3:BT3" si="0">IF(AH4="","",AH4/$G$6)</f>
        <v/>
      </c>
      <c r="AI3" s="43" t="str">
        <f t="shared" si="0"/>
        <v/>
      </c>
      <c r="AJ3" s="43" t="str">
        <f t="shared" si="0"/>
        <v/>
      </c>
      <c r="AK3" s="43" t="str">
        <f t="shared" si="0"/>
        <v/>
      </c>
      <c r="AL3" s="43" t="str">
        <f t="shared" si="0"/>
        <v/>
      </c>
      <c r="AM3" s="43" t="str">
        <f t="shared" si="0"/>
        <v/>
      </c>
      <c r="AN3" s="43" t="str">
        <f t="shared" si="0"/>
        <v/>
      </c>
      <c r="AO3" s="43" t="str">
        <f t="shared" si="0"/>
        <v/>
      </c>
      <c r="AP3" s="43" t="str">
        <f t="shared" si="0"/>
        <v/>
      </c>
      <c r="AQ3" s="43" t="str">
        <f t="shared" si="0"/>
        <v/>
      </c>
      <c r="AR3" s="43" t="str">
        <f t="shared" si="0"/>
        <v/>
      </c>
      <c r="AS3" s="43" t="str">
        <f t="shared" si="0"/>
        <v/>
      </c>
      <c r="AT3" s="43" t="str">
        <f t="shared" si="0"/>
        <v/>
      </c>
      <c r="AU3" s="43" t="str">
        <f t="shared" si="0"/>
        <v/>
      </c>
      <c r="AV3" s="43" t="str">
        <f t="shared" si="0"/>
        <v/>
      </c>
      <c r="AW3" s="43" t="str">
        <f t="shared" si="0"/>
        <v/>
      </c>
      <c r="AX3" s="43" t="str">
        <f t="shared" si="0"/>
        <v/>
      </c>
      <c r="AY3" s="43" t="str">
        <f t="shared" si="0"/>
        <v/>
      </c>
      <c r="AZ3" s="43" t="str">
        <f t="shared" si="0"/>
        <v/>
      </c>
      <c r="BA3" s="43" t="str">
        <f t="shared" si="0"/>
        <v/>
      </c>
      <c r="BB3" s="43" t="str">
        <f t="shared" si="0"/>
        <v/>
      </c>
      <c r="BC3" s="43" t="str">
        <f t="shared" si="0"/>
        <v/>
      </c>
      <c r="BD3" s="43" t="str">
        <f t="shared" si="0"/>
        <v/>
      </c>
      <c r="BE3" s="43" t="str">
        <f t="shared" si="0"/>
        <v/>
      </c>
      <c r="BF3" s="43" t="str">
        <f t="shared" si="0"/>
        <v/>
      </c>
      <c r="BG3" s="43" t="str">
        <f t="shared" si="0"/>
        <v/>
      </c>
      <c r="BH3" s="43" t="str">
        <f t="shared" si="0"/>
        <v/>
      </c>
      <c r="BI3" s="43" t="str">
        <f t="shared" si="0"/>
        <v/>
      </c>
      <c r="BJ3" s="43" t="str">
        <f t="shared" si="0"/>
        <v/>
      </c>
      <c r="BK3" s="43" t="str">
        <f t="shared" si="0"/>
        <v/>
      </c>
      <c r="BL3" s="43" t="str">
        <f t="shared" si="0"/>
        <v/>
      </c>
      <c r="BM3" s="43" t="str">
        <f t="shared" si="0"/>
        <v/>
      </c>
      <c r="BN3" s="43" t="str">
        <f t="shared" si="0"/>
        <v/>
      </c>
      <c r="BO3" s="43" t="str">
        <f t="shared" si="0"/>
        <v/>
      </c>
      <c r="BP3" s="43" t="str">
        <f t="shared" si="0"/>
        <v/>
      </c>
      <c r="BQ3" s="43" t="str">
        <f t="shared" si="0"/>
        <v/>
      </c>
      <c r="BR3" s="43" t="str">
        <f t="shared" si="0"/>
        <v/>
      </c>
      <c r="BS3" s="43" t="str">
        <f t="shared" si="0"/>
        <v/>
      </c>
      <c r="BT3" s="43" t="str">
        <f t="shared" si="0"/>
        <v/>
      </c>
    </row>
    <row r="4" spans="1:72" ht="28.5" customHeight="1" x14ac:dyDescent="0.25">
      <c r="A4" s="110" t="s">
        <v>11</v>
      </c>
      <c r="B4" s="110"/>
      <c r="C4" s="110"/>
      <c r="D4" s="113" t="str">
        <f>IF(Списки!G4="","",Списки!G4)</f>
        <v/>
      </c>
      <c r="E4" s="113"/>
      <c r="F4" s="113"/>
      <c r="G4" s="113"/>
      <c r="H4" s="113"/>
      <c r="I4" s="101" t="s">
        <v>18</v>
      </c>
      <c r="J4" s="102"/>
      <c r="K4" s="102"/>
      <c r="L4" s="103"/>
      <c r="M4" s="92">
        <f>SUM(E8:F10)/G6</f>
        <v>0</v>
      </c>
      <c r="N4" s="92"/>
      <c r="O4" s="92"/>
      <c r="P4" s="92"/>
      <c r="Q4" s="90" t="str">
        <f>Таблица!AT19</f>
        <v/>
      </c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42" t="str">
        <f>Таблица!E136</f>
        <v/>
      </c>
      <c r="AH4" s="42" t="str">
        <f>Таблица!F136</f>
        <v/>
      </c>
      <c r="AI4" s="42" t="str">
        <f>Таблица!G136</f>
        <v/>
      </c>
      <c r="AJ4" s="42" t="str">
        <f>Таблица!H136</f>
        <v/>
      </c>
      <c r="AK4" s="42" t="str">
        <f>Таблица!I136</f>
        <v/>
      </c>
      <c r="AL4" s="42" t="str">
        <f>Таблица!J136</f>
        <v/>
      </c>
      <c r="AM4" s="42" t="str">
        <f>Таблица!K136</f>
        <v/>
      </c>
      <c r="AN4" s="42" t="str">
        <f>Таблица!L136</f>
        <v/>
      </c>
      <c r="AO4" s="42" t="str">
        <f>Таблица!M136</f>
        <v/>
      </c>
      <c r="AP4" s="42" t="str">
        <f>Таблица!N136</f>
        <v/>
      </c>
      <c r="AQ4" s="42" t="str">
        <f>Таблица!O136</f>
        <v/>
      </c>
      <c r="AR4" s="42" t="str">
        <f>Таблица!P136</f>
        <v/>
      </c>
      <c r="AS4" s="42" t="str">
        <f>Таблица!Q136</f>
        <v/>
      </c>
      <c r="AT4" s="42" t="str">
        <f>Таблица!R136</f>
        <v/>
      </c>
      <c r="AU4" s="42" t="str">
        <f>Таблица!S136</f>
        <v/>
      </c>
      <c r="AV4" s="42" t="str">
        <f>Таблица!T136</f>
        <v/>
      </c>
      <c r="AW4" s="42" t="str">
        <f>Таблица!U136</f>
        <v/>
      </c>
      <c r="AX4" s="42" t="str">
        <f>Таблица!V136</f>
        <v/>
      </c>
      <c r="AY4" s="42" t="str">
        <f>Таблица!W136</f>
        <v/>
      </c>
      <c r="AZ4" s="42" t="str">
        <f>Таблица!X136</f>
        <v/>
      </c>
      <c r="BA4" s="42" t="str">
        <f>Таблица!Y136</f>
        <v/>
      </c>
      <c r="BB4" s="42" t="str">
        <f>Таблица!Z136</f>
        <v/>
      </c>
      <c r="BC4" s="42" t="str">
        <f>Таблица!AA136</f>
        <v/>
      </c>
      <c r="BD4" s="42" t="str">
        <f>Таблица!AB136</f>
        <v/>
      </c>
      <c r="BE4" s="42" t="str">
        <f>Таблица!AC136</f>
        <v/>
      </c>
      <c r="BF4" s="42" t="str">
        <f>Таблица!AD136</f>
        <v/>
      </c>
      <c r="BG4" s="42" t="str">
        <f>Таблица!AE136</f>
        <v/>
      </c>
      <c r="BH4" s="42" t="str">
        <f>Таблица!AF136</f>
        <v/>
      </c>
      <c r="BI4" s="42" t="str">
        <f>Таблица!AG136</f>
        <v/>
      </c>
      <c r="BJ4" s="42" t="str">
        <f>Таблица!AH136</f>
        <v/>
      </c>
      <c r="BK4" s="42" t="str">
        <f>Таблица!AI136</f>
        <v/>
      </c>
      <c r="BL4" s="42" t="str">
        <f>Таблица!AJ136</f>
        <v/>
      </c>
      <c r="BM4" s="42" t="str">
        <f>Таблица!AK136</f>
        <v/>
      </c>
      <c r="BN4" s="42" t="str">
        <f>Таблица!AL136</f>
        <v/>
      </c>
      <c r="BO4" s="42" t="str">
        <f>Таблица!AM136</f>
        <v/>
      </c>
      <c r="BP4" s="42" t="str">
        <f>Таблица!AN136</f>
        <v/>
      </c>
      <c r="BQ4" s="42" t="str">
        <f>Таблица!AO136</f>
        <v/>
      </c>
      <c r="BR4" s="42" t="str">
        <f>Таблица!AP136</f>
        <v/>
      </c>
      <c r="BS4" s="42" t="str">
        <f>Таблица!AQ136</f>
        <v/>
      </c>
      <c r="BT4" s="42" t="str">
        <f>Таблица!AR136</f>
        <v/>
      </c>
    </row>
    <row r="5" spans="1:72" ht="28.5" customHeight="1" x14ac:dyDescent="0.25">
      <c r="A5" s="110" t="s">
        <v>12</v>
      </c>
      <c r="B5" s="110"/>
      <c r="C5" s="110"/>
      <c r="D5" s="110"/>
      <c r="E5" s="110"/>
      <c r="F5" s="110"/>
      <c r="G5" s="114">
        <f>Списки!G3</f>
        <v>0</v>
      </c>
      <c r="H5" s="114"/>
      <c r="I5" s="101" t="s">
        <v>47</v>
      </c>
      <c r="J5" s="102"/>
      <c r="K5" s="102"/>
      <c r="L5" s="103"/>
      <c r="M5" s="92">
        <f>(E8*1+E9*0.64+E10*0.36+E11*0.16)/G6</f>
        <v>0</v>
      </c>
      <c r="N5" s="92"/>
      <c r="O5" s="92"/>
      <c r="P5" s="92"/>
      <c r="Q5" s="91" t="s">
        <v>78</v>
      </c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42"/>
      <c r="AH5" s="42" t="str">
        <f>A8</f>
        <v>Количество "5"</v>
      </c>
      <c r="AI5" s="42">
        <f>E8</f>
        <v>0</v>
      </c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</row>
    <row r="6" spans="1:72" ht="28.5" customHeight="1" x14ac:dyDescent="0.25">
      <c r="A6" s="104" t="s">
        <v>63</v>
      </c>
      <c r="B6" s="105"/>
      <c r="C6" s="105"/>
      <c r="D6" s="105"/>
      <c r="E6" s="105"/>
      <c r="F6" s="106"/>
      <c r="G6" s="97">
        <f>130-COUNTBLANK(Списки!B2:B131)-COUNTIF(Списки!C2:C131,"Н")</f>
        <v>130</v>
      </c>
      <c r="H6" s="98"/>
      <c r="I6" s="85" t="s">
        <v>19</v>
      </c>
      <c r="J6" s="85"/>
      <c r="K6" s="85"/>
      <c r="L6" s="85"/>
      <c r="M6" s="85"/>
      <c r="N6" s="85"/>
      <c r="O6" s="85"/>
      <c r="P6" s="85"/>
      <c r="Q6" s="90" t="str">
        <f>Таблица!AT18</f>
        <v/>
      </c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42"/>
      <c r="AH6" s="42" t="str">
        <f>A9</f>
        <v>Количество "4"</v>
      </c>
      <c r="AI6" s="42">
        <f>E9</f>
        <v>0</v>
      </c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</row>
    <row r="7" spans="1:72" ht="28.5" customHeight="1" x14ac:dyDescent="0.25">
      <c r="A7" s="107"/>
      <c r="B7" s="108"/>
      <c r="C7" s="108"/>
      <c r="D7" s="108"/>
      <c r="E7" s="108"/>
      <c r="F7" s="109"/>
      <c r="G7" s="99"/>
      <c r="H7" s="100"/>
      <c r="I7" s="84" t="s">
        <v>21</v>
      </c>
      <c r="J7" s="84"/>
      <c r="K7" s="84"/>
      <c r="L7" s="84"/>
      <c r="M7" s="95">
        <f>'1'!G5</f>
        <v>0</v>
      </c>
      <c r="N7" s="96"/>
      <c r="O7" s="24" t="s">
        <v>76</v>
      </c>
      <c r="P7" s="23">
        <f>'1'!I5</f>
        <v>0</v>
      </c>
      <c r="Q7" s="91" t="s">
        <v>25</v>
      </c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42"/>
      <c r="AH7" s="42" t="str">
        <f>A10</f>
        <v>Количество "3"</v>
      </c>
      <c r="AI7" s="42">
        <f>E10</f>
        <v>0</v>
      </c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</row>
    <row r="8" spans="1:72" ht="28.5" customHeight="1" x14ac:dyDescent="0.25">
      <c r="A8" s="84" t="s">
        <v>13</v>
      </c>
      <c r="B8" s="84"/>
      <c r="C8" s="84"/>
      <c r="D8" s="84"/>
      <c r="E8" s="85">
        <f>Таблица!B141</f>
        <v>0</v>
      </c>
      <c r="F8" s="85"/>
      <c r="G8" s="94">
        <f>E8/$G$6</f>
        <v>0</v>
      </c>
      <c r="H8" s="94"/>
      <c r="I8" s="84" t="s">
        <v>22</v>
      </c>
      <c r="J8" s="84"/>
      <c r="K8" s="84"/>
      <c r="L8" s="84"/>
      <c r="M8" s="95" t="str">
        <f>'1'!G6</f>
        <v/>
      </c>
      <c r="N8" s="96"/>
      <c r="O8" s="25" t="s">
        <v>76</v>
      </c>
      <c r="P8" s="23">
        <f>'1'!I6</f>
        <v>0</v>
      </c>
      <c r="Q8" s="90" t="str">
        <f>Таблица!AT17</f>
        <v/>
      </c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42"/>
      <c r="AH8" s="42" t="str">
        <f>A11</f>
        <v>Количество "2"</v>
      </c>
      <c r="AI8" s="42">
        <f>E11</f>
        <v>0</v>
      </c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</row>
    <row r="9" spans="1:72" ht="28.5" customHeight="1" x14ac:dyDescent="0.25">
      <c r="A9" s="84" t="s">
        <v>14</v>
      </c>
      <c r="B9" s="84"/>
      <c r="C9" s="84"/>
      <c r="D9" s="84"/>
      <c r="E9" s="85">
        <f>Таблица!B140</f>
        <v>0</v>
      </c>
      <c r="F9" s="85"/>
      <c r="G9" s="94">
        <f>E9/$G$6</f>
        <v>0</v>
      </c>
      <c r="H9" s="94"/>
      <c r="I9" s="84" t="s">
        <v>23</v>
      </c>
      <c r="J9" s="84"/>
      <c r="K9" s="84"/>
      <c r="L9" s="84"/>
      <c r="M9" s="95" t="str">
        <f>'1'!G7</f>
        <v/>
      </c>
      <c r="N9" s="96"/>
      <c r="O9" s="25" t="s">
        <v>76</v>
      </c>
      <c r="P9" s="23">
        <f>'1'!I7</f>
        <v>0</v>
      </c>
    </row>
    <row r="10" spans="1:72" ht="28.5" customHeight="1" x14ac:dyDescent="0.25">
      <c r="A10" s="84" t="s">
        <v>15</v>
      </c>
      <c r="B10" s="84"/>
      <c r="C10" s="84"/>
      <c r="D10" s="84"/>
      <c r="E10" s="85">
        <f>Таблица!B139</f>
        <v>0</v>
      </c>
      <c r="F10" s="85"/>
      <c r="G10" s="94">
        <f>E10/$G$6</f>
        <v>0</v>
      </c>
      <c r="H10" s="94"/>
      <c r="I10" s="84" t="s">
        <v>20</v>
      </c>
      <c r="J10" s="84"/>
      <c r="K10" s="84"/>
      <c r="L10" s="84"/>
      <c r="M10" s="95" t="str">
        <f>'1'!G8</f>
        <v/>
      </c>
      <c r="N10" s="96"/>
      <c r="O10" s="25" t="s">
        <v>76</v>
      </c>
      <c r="P10" s="23">
        <f>'1'!I8</f>
        <v>0</v>
      </c>
    </row>
    <row r="11" spans="1:72" ht="29.25" customHeight="1" x14ac:dyDescent="0.25">
      <c r="A11" s="86" t="s">
        <v>16</v>
      </c>
      <c r="B11" s="86"/>
      <c r="C11" s="86"/>
      <c r="D11" s="86"/>
      <c r="E11" s="87">
        <f>Таблица!B138</f>
        <v>0</v>
      </c>
      <c r="F11" s="87"/>
      <c r="G11" s="93">
        <f>E11/$G$6</f>
        <v>0</v>
      </c>
      <c r="H11" s="93"/>
    </row>
    <row r="12" spans="1:72" ht="29.25" customHeight="1" x14ac:dyDescent="0.25">
      <c r="A12" s="83" t="str">
        <f>IF(COUNTBLANK(Таблица!$C$6:$C$135)=130,"",CONCATENATE("Учащиеся, набравшие за работу наименьший балл (",Таблица!CI4," из ",'1'!I8,"):"))</f>
        <v/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 t="str">
        <f>IF(COUNTBLANK(Таблица!$C$6:$C$135)=130,"",CONCATENATE("Учащиеся, получившие за работу отметку 3:"))</f>
        <v/>
      </c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</row>
    <row r="13" spans="1:72" ht="29.25" customHeight="1" x14ac:dyDescent="0.25">
      <c r="A13" s="72" t="str">
        <f>IF(COUNTBLANK(Таблица!$C$6:$C$45)=130,"",Таблица!CI136)</f>
        <v/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 t="str">
        <f>IF(COUNTBLANK(Таблица!$C$6:$C$135)=130,"",IF(COUNTBLANK(Таблица!CK5:CK134)=130,"Нет таких учащихся",Таблица!CK136))</f>
        <v/>
      </c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</row>
    <row r="14" spans="1:72" ht="18.75" customHeight="1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</row>
    <row r="15" spans="1:72" ht="29.25" customHeight="1" x14ac:dyDescent="0.25">
      <c r="A15" s="83" t="str">
        <f>IF(COUNTBLANK(Таблица!$C$6:$C$135)=130,"",CONCATENATE("Учащиеся, набравшие за работу наибольший балл (",Таблица!CH4," из ",'1'!I8,"):"))</f>
        <v/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 t="str">
        <f>IF(COUNTBLANK(Таблица!$C$6:$C$135)=130,"",CONCATENATE("Учащиеся, получившие за работу отметку 4:"))</f>
        <v/>
      </c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</row>
    <row r="16" spans="1:72" ht="29.25" customHeight="1" x14ac:dyDescent="0.25">
      <c r="A16" s="72" t="str">
        <f>IF(COUNTBLANK(Таблица!$C$6:$C$45)=130,"",Таблица!CH136)</f>
        <v/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 t="str">
        <f>IF(COUNTBLANK(Таблица!$C$6:$C$135)=130,"",IF(COUNTBLANK(Таблица!CL5:CL134)=130,"Нет таких учащихся",Таблица!CL136))</f>
        <v/>
      </c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</row>
    <row r="17" spans="1:64" ht="30.75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</row>
    <row r="18" spans="1:64" ht="29.25" customHeight="1" x14ac:dyDescent="0.25">
      <c r="A18" s="83" t="str">
        <f>IF(COUNTBLANK(Таблица!$C$6:$C$135)=130,"",CONCATENATE("Учащиеся, получившие за работу отметку 2:"))</f>
        <v/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 t="str">
        <f>IF(COUNTBLANK(Таблица!$C$6:$C$135)=130,"",CONCATENATE("Учащиеся, получившие за работу отметку 5:"))</f>
        <v/>
      </c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</row>
    <row r="19" spans="1:64" ht="29.25" customHeight="1" x14ac:dyDescent="0.25">
      <c r="A19" s="72" t="str">
        <f>IF(COUNTBLANK(Таблица!$C$6:$C$135)=130,"",IF(COUNTBLANK(Таблица!CJ5:CJ134)=130,"Нет таких учащихся",Таблица!CJ136))</f>
        <v/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 t="str">
        <f>IF(COUNTBLANK(Таблица!$C$6:$C$135)=130,"",IF(COUNTBLANK(Таблица!CM5:CM134)=130,"Нет таких учащихся",Таблица!CM136))</f>
        <v/>
      </c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</row>
    <row r="20" spans="1:64" ht="27.75" customHeight="1" x14ac:dyDescent="0.2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</row>
    <row r="23" spans="1:64" ht="19.5" customHeight="1" x14ac:dyDescent="0.25"/>
    <row r="26" spans="1:64" ht="16.5" customHeight="1" x14ac:dyDescent="0.25"/>
    <row r="29" spans="1:64" ht="18" customHeight="1" x14ac:dyDescent="0.25"/>
  </sheetData>
  <sheetProtection algorithmName="SHA-512" hashValue="ce7fTNUtZ/Ig5rEOxsRFFL3gcGip8jKNqYGFLCxqBCOBkpJt5VCkj5m7njDB5gHo+Is6LI0XYsSi2JvHoefctg==" saltValue="Ze63BEv1ltqirWdTO7eftg==" spinCount="100000" sheet="1" objects="1" scenarios="1" formatRows="0"/>
  <mergeCells count="59">
    <mergeCell ref="AG16:BL17"/>
    <mergeCell ref="AG18:BL18"/>
    <mergeCell ref="AG19:BL20"/>
    <mergeCell ref="A18:AF18"/>
    <mergeCell ref="A19:AF20"/>
    <mergeCell ref="AG12:BL12"/>
    <mergeCell ref="AG13:BL14"/>
    <mergeCell ref="AG15:BL15"/>
    <mergeCell ref="A1:P1"/>
    <mergeCell ref="A3:C3"/>
    <mergeCell ref="A4:C4"/>
    <mergeCell ref="G9:H9"/>
    <mergeCell ref="G8:H8"/>
    <mergeCell ref="D3:H3"/>
    <mergeCell ref="D4:H4"/>
    <mergeCell ref="G5:H5"/>
    <mergeCell ref="A9:D9"/>
    <mergeCell ref="E9:F9"/>
    <mergeCell ref="I6:P6"/>
    <mergeCell ref="A2:C2"/>
    <mergeCell ref="D2:P2"/>
    <mergeCell ref="A6:F7"/>
    <mergeCell ref="I8:L8"/>
    <mergeCell ref="I5:L5"/>
    <mergeCell ref="M5:P5"/>
    <mergeCell ref="A5:F5"/>
    <mergeCell ref="A8:D8"/>
    <mergeCell ref="E8:F8"/>
    <mergeCell ref="M4:P4"/>
    <mergeCell ref="M3:P3"/>
    <mergeCell ref="G11:H11"/>
    <mergeCell ref="G10:H10"/>
    <mergeCell ref="M7:N7"/>
    <mergeCell ref="M8:N8"/>
    <mergeCell ref="M9:N9"/>
    <mergeCell ref="M10:N10"/>
    <mergeCell ref="G6:H7"/>
    <mergeCell ref="I10:L10"/>
    <mergeCell ref="I3:L3"/>
    <mergeCell ref="I4:L4"/>
    <mergeCell ref="I7:L7"/>
    <mergeCell ref="I9:L9"/>
    <mergeCell ref="AG1:AK1"/>
    <mergeCell ref="Q6:AF6"/>
    <mergeCell ref="Q7:AF7"/>
    <mergeCell ref="Q8:AF8"/>
    <mergeCell ref="Q4:AF4"/>
    <mergeCell ref="Q5:AF5"/>
    <mergeCell ref="Q1:AF1"/>
    <mergeCell ref="Q2:AF2"/>
    <mergeCell ref="Q3:AF3"/>
    <mergeCell ref="A12:AF12"/>
    <mergeCell ref="A13:AF14"/>
    <mergeCell ref="A15:AF15"/>
    <mergeCell ref="A16:AF17"/>
    <mergeCell ref="A10:D10"/>
    <mergeCell ref="E10:F10"/>
    <mergeCell ref="A11:D11"/>
    <mergeCell ref="E11:F11"/>
  </mergeCells>
  <pageMargins left="0.51181102362204722" right="0.51181102362204722" top="0.55118110236220474" bottom="0.55118110236220474" header="0.31496062992125984" footer="0.11811023622047245"/>
  <pageSetup paperSize="9" scale="85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60" zoomScaleNormal="60" workbookViewId="0">
      <selection sqref="A1:S1"/>
    </sheetView>
  </sheetViews>
  <sheetFormatPr defaultRowHeight="15" x14ac:dyDescent="0.25"/>
  <cols>
    <col min="1" max="19" width="4.5703125" customWidth="1"/>
  </cols>
  <sheetData>
    <row r="1" spans="1:19" ht="21.75" thickBot="1" x14ac:dyDescent="0.3">
      <c r="A1" s="120" t="s">
        <v>46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3"/>
      <c r="S1" s="124"/>
    </row>
    <row r="2" spans="1:19" ht="19.5" thickBot="1" x14ac:dyDescent="0.3">
      <c r="A2" s="125" t="s">
        <v>40</v>
      </c>
      <c r="B2" s="126"/>
      <c r="C2" s="126"/>
      <c r="D2" s="127"/>
      <c r="E2" s="11"/>
      <c r="F2" s="11"/>
      <c r="G2" s="11"/>
      <c r="H2" s="11"/>
      <c r="I2" s="11"/>
      <c r="J2" s="11"/>
      <c r="K2" s="11"/>
      <c r="L2" s="11"/>
      <c r="M2" s="12"/>
      <c r="N2" s="125" t="s">
        <v>1</v>
      </c>
      <c r="O2" s="126"/>
      <c r="P2" s="126"/>
      <c r="Q2" s="126"/>
      <c r="R2" s="13"/>
      <c r="S2" s="14"/>
    </row>
    <row r="3" spans="1:19" ht="18.75" x14ac:dyDescent="0.25">
      <c r="A3" s="125" t="s">
        <v>41</v>
      </c>
      <c r="B3" s="126"/>
      <c r="C3" s="126"/>
      <c r="D3" s="127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5"/>
      <c r="S3" s="15"/>
    </row>
    <row r="4" spans="1:19" ht="18.75" x14ac:dyDescent="0.25">
      <c r="A4" s="125" t="s">
        <v>42</v>
      </c>
      <c r="B4" s="126"/>
      <c r="C4" s="126"/>
      <c r="D4" s="127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8.75" x14ac:dyDescent="0.25">
      <c r="A5" s="125" t="s">
        <v>43</v>
      </c>
      <c r="B5" s="126"/>
      <c r="C5" s="126"/>
      <c r="D5" s="127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18.75" x14ac:dyDescent="0.25">
      <c r="A6" s="119" t="s">
        <v>44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</row>
    <row r="7" spans="1:19" ht="18.75" x14ac:dyDescent="0.25">
      <c r="A7" s="16">
        <v>1</v>
      </c>
      <c r="B7" s="11"/>
      <c r="C7" s="11"/>
      <c r="D7" s="11"/>
      <c r="E7" s="11"/>
      <c r="F7" s="11"/>
      <c r="G7" s="11"/>
      <c r="H7" s="11"/>
      <c r="I7" s="11"/>
      <c r="J7" s="16">
        <v>12</v>
      </c>
      <c r="K7" s="11"/>
      <c r="L7" s="11"/>
      <c r="M7" s="11"/>
      <c r="N7" s="11"/>
      <c r="O7" s="11"/>
      <c r="P7" s="11"/>
      <c r="Q7" s="11"/>
      <c r="R7" s="11"/>
      <c r="S7" s="11"/>
    </row>
    <row r="8" spans="1:19" ht="18.75" x14ac:dyDescent="0.25">
      <c r="A8" s="16">
        <v>2</v>
      </c>
      <c r="B8" s="11"/>
      <c r="C8" s="11"/>
      <c r="D8" s="11"/>
      <c r="E8" s="11"/>
      <c r="F8" s="11"/>
      <c r="G8" s="11"/>
      <c r="H8" s="11"/>
      <c r="I8" s="11"/>
      <c r="J8" s="16">
        <v>13</v>
      </c>
      <c r="K8" s="11"/>
      <c r="L8" s="11"/>
      <c r="M8" s="11"/>
      <c r="N8" s="11"/>
      <c r="O8" s="11"/>
      <c r="P8" s="11"/>
      <c r="Q8" s="11"/>
      <c r="R8" s="11"/>
      <c r="S8" s="11"/>
    </row>
    <row r="9" spans="1:19" ht="18.75" x14ac:dyDescent="0.25">
      <c r="A9" s="16">
        <v>3</v>
      </c>
      <c r="B9" s="11"/>
      <c r="C9" s="11"/>
      <c r="D9" s="11"/>
      <c r="E9" s="11"/>
      <c r="F9" s="11"/>
      <c r="G9" s="11"/>
      <c r="H9" s="11"/>
      <c r="I9" s="11"/>
      <c r="J9" s="16">
        <v>14</v>
      </c>
      <c r="K9" s="11"/>
      <c r="L9" s="11"/>
      <c r="M9" s="11"/>
      <c r="N9" s="11"/>
      <c r="O9" s="11"/>
      <c r="P9" s="11"/>
      <c r="Q9" s="11"/>
      <c r="R9" s="11"/>
      <c r="S9" s="11"/>
    </row>
    <row r="10" spans="1:19" ht="18.75" x14ac:dyDescent="0.25">
      <c r="A10" s="16">
        <v>4</v>
      </c>
      <c r="B10" s="11"/>
      <c r="C10" s="11"/>
      <c r="D10" s="11"/>
      <c r="E10" s="11"/>
      <c r="F10" s="11"/>
      <c r="G10" s="11"/>
      <c r="H10" s="11"/>
      <c r="I10" s="11"/>
      <c r="J10" s="16">
        <v>15</v>
      </c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8.75" x14ac:dyDescent="0.25">
      <c r="A11" s="16">
        <v>5</v>
      </c>
      <c r="B11" s="11"/>
      <c r="C11" s="11"/>
      <c r="D11" s="11"/>
      <c r="E11" s="11"/>
      <c r="F11" s="11"/>
      <c r="G11" s="11"/>
      <c r="H11" s="11"/>
      <c r="I11" s="11"/>
      <c r="J11" s="16">
        <v>16</v>
      </c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8.75" x14ac:dyDescent="0.25">
      <c r="A12" s="16">
        <v>6</v>
      </c>
      <c r="B12" s="11"/>
      <c r="C12" s="11"/>
      <c r="D12" s="11"/>
      <c r="E12" s="11"/>
      <c r="F12" s="11"/>
      <c r="G12" s="11"/>
      <c r="H12" s="11"/>
      <c r="I12" s="11"/>
      <c r="J12" s="16">
        <v>17</v>
      </c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8.75" x14ac:dyDescent="0.25">
      <c r="A13" s="16">
        <v>7</v>
      </c>
      <c r="B13" s="11"/>
      <c r="C13" s="11"/>
      <c r="D13" s="11"/>
      <c r="E13" s="11"/>
      <c r="F13" s="11"/>
      <c r="G13" s="11"/>
      <c r="H13" s="11"/>
      <c r="I13" s="11"/>
      <c r="J13" s="16">
        <v>18</v>
      </c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8.75" x14ac:dyDescent="0.25">
      <c r="A14" s="16">
        <v>8</v>
      </c>
      <c r="B14" s="11"/>
      <c r="C14" s="11"/>
      <c r="D14" s="11"/>
      <c r="E14" s="11"/>
      <c r="F14" s="11"/>
      <c r="G14" s="11"/>
      <c r="H14" s="11"/>
      <c r="I14" s="11"/>
      <c r="J14" s="16">
        <v>19</v>
      </c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8.75" x14ac:dyDescent="0.25">
      <c r="A15" s="16">
        <v>9</v>
      </c>
      <c r="B15" s="11"/>
      <c r="C15" s="11"/>
      <c r="D15" s="11"/>
      <c r="E15" s="11"/>
      <c r="F15" s="11"/>
      <c r="G15" s="11"/>
      <c r="H15" s="11"/>
      <c r="I15" s="11"/>
      <c r="J15" s="16">
        <v>20</v>
      </c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8.75" x14ac:dyDescent="0.25">
      <c r="A16" s="16">
        <v>10</v>
      </c>
      <c r="B16" s="11"/>
      <c r="C16" s="11"/>
      <c r="D16" s="11"/>
      <c r="E16" s="11"/>
      <c r="F16" s="11"/>
      <c r="G16" s="11"/>
      <c r="H16" s="11"/>
      <c r="I16" s="11"/>
      <c r="J16" s="16">
        <v>21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8.75" x14ac:dyDescent="0.25">
      <c r="A17" s="16">
        <v>11</v>
      </c>
      <c r="B17" s="11"/>
      <c r="C17" s="11"/>
      <c r="D17" s="11"/>
      <c r="E17" s="11"/>
      <c r="F17" s="11"/>
      <c r="G17" s="11"/>
      <c r="H17" s="11"/>
      <c r="I17" s="11"/>
    </row>
    <row r="18" spans="1:19" ht="21" x14ac:dyDescent="0.25">
      <c r="A18" s="120" t="s">
        <v>45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2"/>
    </row>
  </sheetData>
  <mergeCells count="8">
    <mergeCell ref="A6:S6"/>
    <mergeCell ref="A18:S18"/>
    <mergeCell ref="A1:S1"/>
    <mergeCell ref="A2:D2"/>
    <mergeCell ref="N2:Q2"/>
    <mergeCell ref="A3:D3"/>
    <mergeCell ref="A4:D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7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Пояснительная записка</vt:lpstr>
      <vt:lpstr>Списки</vt:lpstr>
      <vt:lpstr>1</vt:lpstr>
      <vt:lpstr>Таблица</vt:lpstr>
      <vt:lpstr>Анализ1</vt:lpstr>
      <vt:lpstr>Доп.лист</vt:lpstr>
      <vt:lpstr>Бланк</vt:lpstr>
      <vt:lpstr>Диаграмма1</vt:lpstr>
      <vt:lpstr>Списки!Варианты</vt:lpstr>
      <vt:lpstr>Варианты1</vt:lpstr>
      <vt:lpstr>ВариантыA</vt:lpstr>
      <vt:lpstr>ВарФиз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Шамарина</dc:creator>
  <cp:lastModifiedBy>Татьяна</cp:lastModifiedBy>
  <cp:lastPrinted>2019-04-30T18:56:26Z</cp:lastPrinted>
  <dcterms:created xsi:type="dcterms:W3CDTF">2016-01-19T09:37:14Z</dcterms:created>
  <dcterms:modified xsi:type="dcterms:W3CDTF">2019-06-17T15:07:53Z</dcterms:modified>
</cp:coreProperties>
</file>